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85" yWindow="65521" windowWidth="8640" windowHeight="9690" activeTab="0"/>
  </bookViews>
  <sheets>
    <sheet name="2011" sheetId="1" r:id="rId1"/>
    <sheet name="2011 إجمالي" sheetId="2" r:id="rId2"/>
    <sheet name="ورقة1" sheetId="3" r:id="rId3"/>
  </sheets>
  <externalReferences>
    <externalReference r:id="rId6"/>
  </externalReferences>
  <definedNames>
    <definedName name="_xlnm.Print_Area" localSheetId="0">'2011'!$A$1:$G$544</definedName>
  </definedNames>
  <calcPr fullCalcOnLoad="1"/>
</workbook>
</file>

<file path=xl/sharedStrings.xml><?xml version="1.0" encoding="utf-8"?>
<sst xmlns="http://schemas.openxmlformats.org/spreadsheetml/2006/main" count="981" uniqueCount="194">
  <si>
    <t>الكلية</t>
  </si>
  <si>
    <t>ذكور</t>
  </si>
  <si>
    <t>إناث</t>
  </si>
  <si>
    <t>مجموع</t>
  </si>
  <si>
    <t>الطب البشري</t>
  </si>
  <si>
    <t>الصيدلة</t>
  </si>
  <si>
    <t>الهندسة المعمارية</t>
  </si>
  <si>
    <t>الاقتصاد</t>
  </si>
  <si>
    <t>الطب البيطري</t>
  </si>
  <si>
    <t>المجموع</t>
  </si>
  <si>
    <t>التمريض</t>
  </si>
  <si>
    <t>الحقوق</t>
  </si>
  <si>
    <t>التربية</t>
  </si>
  <si>
    <t>الشريعة</t>
  </si>
  <si>
    <t>الفنون الجميلة</t>
  </si>
  <si>
    <t xml:space="preserve">المعلوماتية </t>
  </si>
  <si>
    <t>العلوم</t>
  </si>
  <si>
    <t xml:space="preserve">دبلوم التاهيل التربوي </t>
  </si>
  <si>
    <t>البيان</t>
  </si>
  <si>
    <t>الهندسة المعلوماتية</t>
  </si>
  <si>
    <t>الاداب</t>
  </si>
  <si>
    <t>التربية الرياضية</t>
  </si>
  <si>
    <t xml:space="preserve">البيان </t>
  </si>
  <si>
    <t xml:space="preserve">العدد </t>
  </si>
  <si>
    <t>عدد طلاب المعاهد</t>
  </si>
  <si>
    <t xml:space="preserve">عدد طلاب الجامعات العامة </t>
  </si>
  <si>
    <t>عدد مستجدي المعاهد</t>
  </si>
  <si>
    <t xml:space="preserve">عدد مستجدي الجامعات العامة </t>
  </si>
  <si>
    <t>العلوم السياسية</t>
  </si>
  <si>
    <t>التربية الموسيقية</t>
  </si>
  <si>
    <t>خاصة</t>
  </si>
  <si>
    <t xml:space="preserve">عامة </t>
  </si>
  <si>
    <t xml:space="preserve">عدد الطلاب </t>
  </si>
  <si>
    <t xml:space="preserve">عدد المستجدون </t>
  </si>
  <si>
    <t xml:space="preserve">العلوم الادارية والمالية </t>
  </si>
  <si>
    <t xml:space="preserve"> الهندسة </t>
  </si>
  <si>
    <t xml:space="preserve">العلوم الانسانية </t>
  </si>
  <si>
    <t xml:space="preserve">الهندسة </t>
  </si>
  <si>
    <t>العلوم الانسانية</t>
  </si>
  <si>
    <t>الجامعات الخاصة/ الجامعات العامة</t>
  </si>
  <si>
    <t>طلاب الكليات الخاصة/ طلاب الكليات العامة</t>
  </si>
  <si>
    <t>طلاب الكليات الخاصة/ طلاب الجامعات الخاصة</t>
  </si>
  <si>
    <t>السياحة</t>
  </si>
  <si>
    <t xml:space="preserve">المعهد العالي للترجمة الفورية </t>
  </si>
  <si>
    <t xml:space="preserve">المعهد العالي للبحوث البحرية </t>
  </si>
  <si>
    <t xml:space="preserve">المعهد العالي لبحوث البيئة </t>
  </si>
  <si>
    <t>الهندسة التقنية</t>
  </si>
  <si>
    <t xml:space="preserve">طلاب المعاهد </t>
  </si>
  <si>
    <t xml:space="preserve">عدد الطلاب السوريون </t>
  </si>
  <si>
    <t xml:space="preserve">عدد الطلاب العرب والأجانب </t>
  </si>
  <si>
    <t xml:space="preserve">الكليات الطبية </t>
  </si>
  <si>
    <t>عدد الطلاب في الجامعات الخاصة</t>
  </si>
  <si>
    <t>مستجدي الكليات الخاصة/ مستجدي الكليات العامة</t>
  </si>
  <si>
    <t xml:space="preserve">طب الاسنان </t>
  </si>
  <si>
    <t xml:space="preserve">الهندسة المدنية </t>
  </si>
  <si>
    <t xml:space="preserve">الهندسة المعمارية </t>
  </si>
  <si>
    <t xml:space="preserve">الهندسة الكهربائية و الميكانيكية </t>
  </si>
  <si>
    <t>الهندسة البترولية و الكيميائية</t>
  </si>
  <si>
    <t xml:space="preserve">الهندسة الزراعية </t>
  </si>
  <si>
    <t xml:space="preserve">العلوم </t>
  </si>
  <si>
    <t>الاداب و العلوم الانسانية</t>
  </si>
  <si>
    <t>العلوم الصحية</t>
  </si>
  <si>
    <t xml:space="preserve">المعهد العالي للبحوث والدراسات الزلزالية </t>
  </si>
  <si>
    <t xml:space="preserve">المعهد العالي للتنمية الادارية </t>
  </si>
  <si>
    <t xml:space="preserve">مؤشر يبين توزع الطلاب بين الذكور والاناث ويبين نسبة توزع طلاب المرحلة الجامعية الأولى في كل كلية إلى إجمالي الطلاب في الجامعات </t>
  </si>
  <si>
    <t xml:space="preserve">نسبة الذكور إلى الإجمالي </t>
  </si>
  <si>
    <t xml:space="preserve">نسبة الاناث إلى الإجمالي </t>
  </si>
  <si>
    <t xml:space="preserve">نسبة طلاب كل كلية إلى إجمالي الطلاب </t>
  </si>
  <si>
    <t xml:space="preserve">مؤشر يبين توزع المستجدين  بين الذكور والاناث ويبين نسبة توزع مستجدين المرحلة الجامعية الأولى في كل كلية إلى إجمالي المستجدين في الجامعات </t>
  </si>
  <si>
    <t xml:space="preserve">نسبة مستجدي كل كلية إلى إجمالي المستجدين </t>
  </si>
  <si>
    <t xml:space="preserve">مؤشر يبين توزع طلاب الدراسات العليا بين الذكور والاناث ويبين نسبة توزع طلاب الدراسات بين الدبلوم والماجستير والدكتوراة </t>
  </si>
  <si>
    <t xml:space="preserve">نسبة طلاب الفرع إلى إجمالي طلاب الدراسات </t>
  </si>
  <si>
    <t xml:space="preserve">طلاب الدبلوم </t>
  </si>
  <si>
    <t xml:space="preserve">طلاب الماجستير </t>
  </si>
  <si>
    <t xml:space="preserve">طلاب الدكتوراة </t>
  </si>
  <si>
    <t>مجموع طلاب الدراسات</t>
  </si>
  <si>
    <t xml:space="preserve">مؤشر يبين توزع طلاب الدبلوم بين الذكور والاناث ويبين نسبة توزع طلاب الدبلوم  في كل كلية إلى إجمالي طلاب الدبلوم  في الجامعات </t>
  </si>
  <si>
    <t xml:space="preserve">نسبة طلاب دبلوم  كل كلية إلى إجمالي طلاب الدبلوم  </t>
  </si>
  <si>
    <t xml:space="preserve">المعهد العالي لبحوث الليزر وتطبيقاته </t>
  </si>
  <si>
    <t xml:space="preserve">معهد تعليم اللغات </t>
  </si>
  <si>
    <t xml:space="preserve">نسبة طلاب ماجستير كل كلية إلى إجمالي طلاب الماجستير </t>
  </si>
  <si>
    <t xml:space="preserve"> الهندسة المدنية </t>
  </si>
  <si>
    <t>هندسة الكهرباء والميكانيك</t>
  </si>
  <si>
    <t>الهندسة البترولية</t>
  </si>
  <si>
    <t xml:space="preserve">التربية </t>
  </si>
  <si>
    <t xml:space="preserve">مؤشر يبين توزع طلاب الدكتوراة بين الذكور والاناث ويبين نسبة توزع طلاب الدكتوراة في كل كلية إلى إجمالي طلاب الدكتوراة في الجامعات </t>
  </si>
  <si>
    <t xml:space="preserve">نسبة طلاب دكتوراة كل كلية إلى إجمالي طلاب الدكتوراة </t>
  </si>
  <si>
    <t>مؤشر يبين نسبة الطلاب السوريين ونسبة العرب والأجانب في كل كلية إلى إجمالي الطلاب في الكلية
 ( مرحلة جامعية أولى )</t>
  </si>
  <si>
    <t>الطلاب السوريين</t>
  </si>
  <si>
    <t>الطلاب العرب والأجانب</t>
  </si>
  <si>
    <t xml:space="preserve">إجمالي الطلاب </t>
  </si>
  <si>
    <t xml:space="preserve">نسبة الطلاب السوريين في كل كلية إلى إجمالي الطلاب </t>
  </si>
  <si>
    <t xml:space="preserve">نسبة الطلاب العرب والأجانب في كل كلية إلى إجمالي الطلاب </t>
  </si>
  <si>
    <t>مؤشر يبين نسبة الطلاب السوريين في كل كلية إلى إجمالي الطلاب في الكلية 
( مرحلة الدراسات العليا)</t>
  </si>
  <si>
    <t xml:space="preserve">الطلاب العرب والأجانب </t>
  </si>
  <si>
    <t>إجمالي طلاب الدراسات</t>
  </si>
  <si>
    <t xml:space="preserve">هندسة تكنولوجيا الاتصالات </t>
  </si>
  <si>
    <t>الجامعات الخاصة</t>
  </si>
  <si>
    <t xml:space="preserve">الجامعات العامة </t>
  </si>
  <si>
    <t xml:space="preserve">الطلاب في </t>
  </si>
  <si>
    <t>العلوم الادارية والمالية ( الاقتصاد)</t>
  </si>
  <si>
    <t xml:space="preserve">المستجدين في </t>
  </si>
  <si>
    <t>طلاب المعاهد/ طلاب الجامعات*100</t>
  </si>
  <si>
    <t>مستجدي المعاهد/ مستجدي الجامعات*100</t>
  </si>
  <si>
    <t>الطلاب السوريون والاجانب/ إجمالي طلاب المعاهد*100</t>
  </si>
  <si>
    <t xml:space="preserve">هندسة الكهرباء والميكانيك    </t>
  </si>
  <si>
    <t xml:space="preserve">     مؤشر يبين توزع طلاب الماجستير بين الذكور والاناث ويبين نسبة توزع طلاب الماجستير في كل كلية إلى إجمالي طلاب الماجستير في الجامعات </t>
  </si>
  <si>
    <t xml:space="preserve">مؤشر يبين نسبة الطلاب والمستجدين في الجامعات الخاصة إلى الطلاب والمستجدين في الجامعات العامة </t>
  </si>
  <si>
    <t xml:space="preserve">مؤشر يبين نسبة الطلاب  في الكليات الخاصة إلى الطلاب في الكليات العامة </t>
  </si>
  <si>
    <t xml:space="preserve">مؤشر يبين نسبة المستجدين  في الكليات الخاصة إلى المستجدين في الكليات العامة </t>
  </si>
  <si>
    <t>مؤشر يبين نسبة طلاب المعاهد المتوسطة إلى إجمالي طلاب الجامعات</t>
  </si>
  <si>
    <t>مؤشر يبين نسبة مستجدي المعاهد المتوسطة إلى إجمالي مستجدي الجامعات</t>
  </si>
  <si>
    <t xml:space="preserve">مؤشر يبين نسبة مستجدي المعاهد المتوسطة إلى طلاب المعاهد المتوسطة </t>
  </si>
  <si>
    <t xml:space="preserve">مؤشر يبين نسبة الطلاب السوريون والطلاب العرب والأجانب من إجمالي طلاب المعاهد المتوسطة </t>
  </si>
  <si>
    <t>الهندسة المدنية</t>
  </si>
  <si>
    <t>الإعلام</t>
  </si>
  <si>
    <t xml:space="preserve">التربية  </t>
  </si>
  <si>
    <t xml:space="preserve">الهندسة الكهربائية والميكانيكية </t>
  </si>
  <si>
    <t>كلية الاداب</t>
  </si>
  <si>
    <t xml:space="preserve">كلية العلوم </t>
  </si>
  <si>
    <t>معهد التراث</t>
  </si>
  <si>
    <t xml:space="preserve">معهد العالي اللغات </t>
  </si>
  <si>
    <t>مجموع طلاب الدبلوم</t>
  </si>
  <si>
    <t xml:space="preserve"> الهندسة المدنية *</t>
  </si>
  <si>
    <t>الهندسة الكهربائية والميكانيكية *</t>
  </si>
  <si>
    <t>الهندسة البترولية*</t>
  </si>
  <si>
    <t>الاقتصاد*</t>
  </si>
  <si>
    <t>الاداب*</t>
  </si>
  <si>
    <t>الحقوق*</t>
  </si>
  <si>
    <t>*: جامعة البعث</t>
  </si>
  <si>
    <t>مجموع طلاب الماجستير</t>
  </si>
  <si>
    <t>الاعلام</t>
  </si>
  <si>
    <t>دبلوم التأهيل التربوي</t>
  </si>
  <si>
    <t xml:space="preserve">الهندسة المعلوماتية </t>
  </si>
  <si>
    <t>الرياضة</t>
  </si>
  <si>
    <t xml:space="preserve"> الفنون الجميلة</t>
  </si>
  <si>
    <t>معهد تعليم اللغات</t>
  </si>
  <si>
    <t xml:space="preserve">مؤشر يبين توزع طلاب ومستجدي الجامعات الخصة في الكليات </t>
  </si>
  <si>
    <t>مستجدي المعاهد/ طلاب المعاهد*100</t>
  </si>
  <si>
    <t>الجمهورية العربية السورية
وزارة التعليم العالي
مديرية التخطيط والتعاون الدولي</t>
  </si>
  <si>
    <t>الكليات الطبية</t>
  </si>
  <si>
    <t>الهندسات ما عدا الزراعة</t>
  </si>
  <si>
    <t>الزراعة و الطب البيطري</t>
  </si>
  <si>
    <t>الحقوق و الشريعة</t>
  </si>
  <si>
    <t>فروع اخرى</t>
  </si>
  <si>
    <t>المعاهد العليا التابعة للجامعات</t>
  </si>
  <si>
    <t>مجموع طلاب الدكتوراه</t>
  </si>
  <si>
    <t>مجموع طلاب الدكتوراة</t>
  </si>
  <si>
    <t xml:space="preserve">مؤشر يبين توزع الخريجين بين الذكور والاناث ويبين نسبة توزع خريجي المرحلة الجامعية الأولى في كل كلية إلى إجمالي الخريجين في الجامعات </t>
  </si>
  <si>
    <t xml:space="preserve">نسبة خريجي كل كلية إلى إجمالي الخريجين </t>
  </si>
  <si>
    <t xml:space="preserve">مؤشر يبين توزع خريجي الدراسات العليا بين الذكور والاناث ويبين نسبة توزع خريجي الدراسات بين الدبلوم والماجستير والدكتوراة </t>
  </si>
  <si>
    <t xml:space="preserve">خريجي الدبلوم </t>
  </si>
  <si>
    <t xml:space="preserve">خريجي الماجستير </t>
  </si>
  <si>
    <t xml:space="preserve">خريجي الدكتوراة </t>
  </si>
  <si>
    <t>مجموع خريجي الدراسات</t>
  </si>
  <si>
    <t xml:space="preserve">نسبة خريجي الفرع إلى إجمالي خريجي الدراسات </t>
  </si>
  <si>
    <t>مجموع خريجي الدبلوم</t>
  </si>
  <si>
    <t xml:space="preserve">     مؤشر يبين توزع خريجي الماجستير بين الذكور والاناث ويبين نسبة توزع خريجي الماجستير في كل كلية إلى إجمالي خريجي الماجستير في الجامعات </t>
  </si>
  <si>
    <t xml:space="preserve">نسبة خريجي ماجستير كل كلية إلى خريجي طلاب الماجستير </t>
  </si>
  <si>
    <t>مجموع خريجي الماجستير</t>
  </si>
  <si>
    <t xml:space="preserve">مؤشر يبين توزع خريجي الدكتوراة بين الذكور والاناث ويبين نسبة توزع خريجي الدكتوراة في كل كلية إلى إجمالي خريجي الدكتوراة في الجامعات </t>
  </si>
  <si>
    <t xml:space="preserve">نسبة خريجي دكتوراة كل كلية إلى إجمالي خريجي الدكتوراة </t>
  </si>
  <si>
    <t>مجموع خريجي الدكتوراة</t>
  </si>
  <si>
    <t xml:space="preserve">مؤشر يبين توزع أعضاء الهيئة التعليمية بين الذكور والاناث ونسبة الأعضاء في كل كلية إلى إجمالي الأعضاء في الجامعات </t>
  </si>
  <si>
    <t>اناث</t>
  </si>
  <si>
    <t>مج</t>
  </si>
  <si>
    <t xml:space="preserve">نسبة الأعضاء في كل كلية إلى إجمالي الأعضاء  </t>
  </si>
  <si>
    <t xml:space="preserve">هندسة الكهرباء والميكانيك                                                                                                                        </t>
  </si>
  <si>
    <t xml:space="preserve">الهندسة االمعلوماتية </t>
  </si>
  <si>
    <t xml:space="preserve"> الاداب</t>
  </si>
  <si>
    <t xml:space="preserve"> التربية</t>
  </si>
  <si>
    <t xml:space="preserve">المعهد العالي التنمية الادارية </t>
  </si>
  <si>
    <t>المعهد العالي لبحوث الليزر</t>
  </si>
  <si>
    <t>المعهد العالي للغات</t>
  </si>
  <si>
    <t xml:space="preserve">عدد الطلاب لكل عضو هيئة تعليمية </t>
  </si>
  <si>
    <t xml:space="preserve">عدد أعضاء الهيئة التعليمية </t>
  </si>
  <si>
    <t xml:space="preserve">عدد الطلاب لكل عضو هيئة تعليمية  </t>
  </si>
  <si>
    <t xml:space="preserve">مؤشر يبين توزع الموفدين بين الذكور والاناث ونسبة موفدين كل كلية إلى إجمالي الموفدين في الجامعات </t>
  </si>
  <si>
    <t xml:space="preserve">نسبة موفدين كل كلية إلى إجمالي الموفدين  </t>
  </si>
  <si>
    <t>المعهد البحوث و الدراسات الزلزالية</t>
  </si>
  <si>
    <t>المعهد العالي للترجمة</t>
  </si>
  <si>
    <t>المعهد العالي للبحوث البحرية</t>
  </si>
  <si>
    <t>المعهد العالي لبحوث البيئة</t>
  </si>
  <si>
    <t xml:space="preserve">مؤشر يبين توزع العائدين من الايفاد بين الذكور والاناث ونسبة العائدين في كل كلية إلى إجمالي العائدين في الجامعات </t>
  </si>
  <si>
    <t xml:space="preserve">نسبة العائدين في كل كلية إلى إجمالي العائدين  </t>
  </si>
  <si>
    <t xml:space="preserve">العلوم السياسية </t>
  </si>
  <si>
    <t xml:space="preserve">مؤشر يبين توزع خريجي الدبلوم بين الذكور والاناث ويبين نسبة توزع طلاب الدبلوم  في كل كلية إلى إجمالي طلاب الدبلوم  في الجامعات </t>
  </si>
  <si>
    <t>المعهد العالي للترجمة والترجمة الفورية</t>
  </si>
  <si>
    <t>المعهد العالي للبحوث والدراسات الزلزالية</t>
  </si>
  <si>
    <t>المعهد العالي لللغات</t>
  </si>
  <si>
    <t xml:space="preserve">الهندسة التقنية </t>
  </si>
  <si>
    <t>عدد خريجي المعاهد</t>
  </si>
  <si>
    <t xml:space="preserve">نسبة خريجي دبلوم  كل كلية إلى إجمالي خريجي الدبلوم  </t>
  </si>
  <si>
    <t xml:space="preserve">نسبة خريجي ماجستير كل كلية إلى إجمالي خريجي الماجستير 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</si>
</sst>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Simplified Arabic"/>
      <family val="1"/>
    </font>
    <font>
      <sz val="14"/>
      <name val="Simplified Arabic"/>
      <family val="1"/>
    </font>
    <font>
      <sz val="16"/>
      <color indexed="8"/>
      <name val="Simplified Arabic"/>
      <family val="1"/>
    </font>
    <font>
      <sz val="16"/>
      <color indexed="8"/>
      <name val="Calibri"/>
      <family val="2"/>
    </font>
    <font>
      <sz val="16"/>
      <name val="Simplified Arabic"/>
      <family val="1"/>
    </font>
    <font>
      <sz val="14"/>
      <color indexed="8"/>
      <name val="Andalus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Simplified Arabic"/>
      <family val="1"/>
    </font>
    <font>
      <sz val="16"/>
      <color theme="1"/>
      <name val="Simplified Arabic"/>
      <family val="1"/>
    </font>
    <font>
      <sz val="14"/>
      <color theme="1"/>
      <name val="Andalus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0" borderId="2" applyNumberFormat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10" fontId="41" fillId="8" borderId="10" xfId="0" applyNumberFormat="1" applyFont="1" applyFill="1" applyBorder="1" applyAlignment="1">
      <alignment horizontal="center" vertical="center" wrapText="1" readingOrder="2"/>
    </xf>
    <xf numFmtId="10" fontId="41" fillId="2" borderId="10" xfId="0" applyNumberFormat="1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 readingOrder="2"/>
    </xf>
    <xf numFmtId="0" fontId="41" fillId="8" borderId="10" xfId="0" applyFont="1" applyFill="1" applyBorder="1" applyAlignment="1">
      <alignment horizontal="center" vertical="center" wrapText="1" readingOrder="2"/>
    </xf>
    <xf numFmtId="0" fontId="3" fillId="8" borderId="10" xfId="0" applyFont="1" applyFill="1" applyBorder="1" applyAlignment="1">
      <alignment horizontal="center" vertical="center" wrapText="1" readingOrder="2"/>
    </xf>
    <xf numFmtId="1" fontId="3" fillId="0" borderId="10" xfId="0" applyNumberFormat="1" applyFont="1" applyFill="1" applyBorder="1" applyAlignment="1">
      <alignment horizontal="center" vertical="center" wrapText="1" readingOrder="2"/>
    </xf>
    <xf numFmtId="1" fontId="3" fillId="0" borderId="10" xfId="0" applyNumberFormat="1" applyFont="1" applyFill="1" applyBorder="1" applyAlignment="1">
      <alignment horizontal="center" vertical="center" readingOrder="2"/>
    </xf>
    <xf numFmtId="1" fontId="3" fillId="33" borderId="11" xfId="0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readingOrder="2"/>
    </xf>
    <xf numFmtId="0" fontId="41" fillId="0" borderId="10" xfId="0" applyFont="1" applyFill="1" applyBorder="1" applyAlignment="1">
      <alignment horizontal="center" vertical="center" readingOrder="2"/>
    </xf>
    <xf numFmtId="0" fontId="41" fillId="0" borderId="0" xfId="0" applyFont="1" applyAlignment="1">
      <alignment horizontal="center" vertical="center" wrapText="1" readingOrder="2"/>
    </xf>
    <xf numFmtId="1" fontId="3" fillId="0" borderId="0" xfId="0" applyNumberFormat="1" applyFont="1" applyBorder="1" applyAlignment="1">
      <alignment horizontal="center" vertical="center" wrapText="1" readingOrder="2"/>
    </xf>
    <xf numFmtId="2" fontId="3" fillId="0" borderId="0" xfId="0" applyNumberFormat="1" applyFont="1" applyBorder="1" applyAlignment="1">
      <alignment horizontal="center" vertical="center" wrapText="1" readingOrder="2"/>
    </xf>
    <xf numFmtId="1" fontId="3" fillId="0" borderId="10" xfId="0" applyNumberFormat="1" applyFont="1" applyBorder="1" applyAlignment="1">
      <alignment horizontal="center" vertical="center" wrapText="1" readingOrder="2"/>
    </xf>
    <xf numFmtId="1" fontId="3" fillId="0" borderId="0" xfId="0" applyNumberFormat="1" applyFont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1" fontId="3" fillId="8" borderId="10" xfId="0" applyNumberFormat="1" applyFont="1" applyFill="1" applyBorder="1" applyAlignment="1">
      <alignment horizontal="center" vertical="center" readingOrder="2"/>
    </xf>
    <xf numFmtId="0" fontId="41" fillId="0" borderId="10" xfId="0" applyFont="1" applyBorder="1" applyAlignment="1">
      <alignment horizontal="center" vertical="center" readingOrder="2"/>
    </xf>
    <xf numFmtId="1" fontId="41" fillId="0" borderId="10" xfId="0" applyNumberFormat="1" applyFont="1" applyFill="1" applyBorder="1" applyAlignment="1">
      <alignment horizontal="center" vertical="center" readingOrder="2"/>
    </xf>
    <xf numFmtId="9" fontId="41" fillId="8" borderId="10" xfId="0" applyNumberFormat="1" applyFont="1" applyFill="1" applyBorder="1" applyAlignment="1">
      <alignment horizontal="center" vertical="center" wrapText="1" readingOrder="2"/>
    </xf>
    <xf numFmtId="1" fontId="3" fillId="0" borderId="11" xfId="0" applyNumberFormat="1" applyFont="1" applyFill="1" applyBorder="1" applyAlignment="1">
      <alignment horizontal="center" vertical="center" readingOrder="2"/>
    </xf>
    <xf numFmtId="0" fontId="41" fillId="8" borderId="10" xfId="0" applyFont="1" applyFill="1" applyBorder="1" applyAlignment="1">
      <alignment horizontal="center" vertical="center" readingOrder="2"/>
    </xf>
    <xf numFmtId="10" fontId="41" fillId="2" borderId="10" xfId="0" applyNumberFormat="1" applyFont="1" applyFill="1" applyBorder="1" applyAlignment="1">
      <alignment horizontal="center" vertical="center" readingOrder="2"/>
    </xf>
    <xf numFmtId="10" fontId="41" fillId="8" borderId="10" xfId="0" applyNumberFormat="1" applyFont="1" applyFill="1" applyBorder="1" applyAlignment="1">
      <alignment horizontal="center" vertical="center" readingOrder="2"/>
    </xf>
    <xf numFmtId="9" fontId="41" fillId="8" borderId="10" xfId="0" applyNumberFormat="1" applyFont="1" applyFill="1" applyBorder="1" applyAlignment="1">
      <alignment horizontal="center" vertical="center" readingOrder="2"/>
    </xf>
    <xf numFmtId="1" fontId="41" fillId="0" borderId="10" xfId="0" applyNumberFormat="1" applyFont="1" applyFill="1" applyBorder="1" applyAlignment="1">
      <alignment horizontal="center" vertical="center" wrapText="1" readingOrder="2"/>
    </xf>
    <xf numFmtId="0" fontId="3" fillId="34" borderId="10" xfId="0" applyFont="1" applyFill="1" applyBorder="1" applyAlignment="1">
      <alignment horizontal="center" vertical="center" wrapText="1" readingOrder="2"/>
    </xf>
    <xf numFmtId="1" fontId="41" fillId="8" borderId="10" xfId="0" applyNumberFormat="1" applyFont="1" applyFill="1" applyBorder="1" applyAlignment="1">
      <alignment horizontal="center" vertical="center" wrapText="1" readingOrder="2"/>
    </xf>
    <xf numFmtId="1" fontId="3" fillId="34" borderId="10" xfId="0" applyNumberFormat="1" applyFont="1" applyFill="1" applyBorder="1" applyAlignment="1">
      <alignment horizontal="center" vertical="center" wrapText="1" readingOrder="2"/>
    </xf>
    <xf numFmtId="1" fontId="3" fillId="33" borderId="11" xfId="0" applyNumberFormat="1" applyFont="1" applyFill="1" applyBorder="1" applyAlignment="1">
      <alignment horizontal="center" vertical="center" readingOrder="2"/>
    </xf>
    <xf numFmtId="0" fontId="41" fillId="33" borderId="11" xfId="0" applyFont="1" applyFill="1" applyBorder="1" applyAlignment="1">
      <alignment horizontal="center" vertical="center" readingOrder="2"/>
    </xf>
    <xf numFmtId="0" fontId="41" fillId="0" borderId="11" xfId="0" applyFont="1" applyBorder="1" applyAlignment="1">
      <alignment horizontal="center" vertical="center" readingOrder="2"/>
    </xf>
    <xf numFmtId="0" fontId="41" fillId="0" borderId="12" xfId="0" applyFont="1" applyBorder="1" applyAlignment="1">
      <alignment horizontal="center" vertical="center" readingOrder="2"/>
    </xf>
    <xf numFmtId="1" fontId="3" fillId="33" borderId="13" xfId="0" applyNumberFormat="1" applyFont="1" applyFill="1" applyBorder="1" applyAlignment="1">
      <alignment horizontal="center" vertical="center" readingOrder="2"/>
    </xf>
    <xf numFmtId="1" fontId="3" fillId="33" borderId="12" xfId="0" applyNumberFormat="1" applyFont="1" applyFill="1" applyBorder="1" applyAlignment="1">
      <alignment horizontal="center" vertical="center" readingOrder="2"/>
    </xf>
    <xf numFmtId="0" fontId="41" fillId="8" borderId="10" xfId="0" applyNumberFormat="1" applyFont="1" applyFill="1" applyBorder="1" applyAlignment="1">
      <alignment horizontal="center" vertical="center" wrapText="1" readingOrder="2"/>
    </xf>
    <xf numFmtId="0" fontId="3" fillId="34" borderId="12" xfId="0" applyFont="1" applyFill="1" applyBorder="1" applyAlignment="1">
      <alignment horizontal="center" vertical="center" readingOrder="2"/>
    </xf>
    <xf numFmtId="0" fontId="41" fillId="0" borderId="10" xfId="0" applyFont="1" applyBorder="1" applyAlignment="1">
      <alignment horizontal="center" vertical="center" readingOrder="2"/>
    </xf>
    <xf numFmtId="1" fontId="3" fillId="0" borderId="10" xfId="0" applyNumberFormat="1" applyFont="1" applyFill="1" applyBorder="1" applyAlignment="1">
      <alignment horizontal="center" vertical="center" readingOrder="2"/>
    </xf>
    <xf numFmtId="1" fontId="3" fillId="33" borderId="10" xfId="0" applyNumberFormat="1" applyFont="1" applyFill="1" applyBorder="1" applyAlignment="1">
      <alignment horizontal="center" vertical="center" readingOrder="2"/>
    </xf>
    <xf numFmtId="1" fontId="3" fillId="0" borderId="12" xfId="0" applyNumberFormat="1" applyFont="1" applyFill="1" applyBorder="1" applyAlignment="1">
      <alignment horizontal="center" vertical="center" readingOrder="2"/>
    </xf>
    <xf numFmtId="1" fontId="3" fillId="33" borderId="12" xfId="0" applyNumberFormat="1" applyFont="1" applyFill="1" applyBorder="1" applyAlignment="1">
      <alignment horizontal="center" vertical="center" readingOrder="2"/>
    </xf>
    <xf numFmtId="0" fontId="41" fillId="0" borderId="12" xfId="0" applyFont="1" applyBorder="1" applyAlignment="1">
      <alignment horizontal="center" vertical="center" readingOrder="2"/>
    </xf>
    <xf numFmtId="0" fontId="42" fillId="0" borderId="0" xfId="0" applyFont="1" applyAlignment="1">
      <alignment horizontal="center" vertical="center" wrapText="1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0" fontId="42" fillId="0" borderId="0" xfId="0" applyFont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0" fillId="0" borderId="0" xfId="0" applyAlignment="1">
      <alignment wrapText="1" readingOrder="2"/>
    </xf>
    <xf numFmtId="0" fontId="42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10" fontId="0" fillId="0" borderId="0" xfId="0" applyNumberFormat="1" applyAlignment="1">
      <alignment horizontal="center" vertical="center" readingOrder="2"/>
    </xf>
    <xf numFmtId="1" fontId="0" fillId="0" borderId="0" xfId="0" applyNumberFormat="1" applyAlignment="1">
      <alignment readingOrder="2"/>
    </xf>
    <xf numFmtId="0" fontId="41" fillId="8" borderId="12" xfId="0" applyFont="1" applyFill="1" applyBorder="1" applyAlignment="1">
      <alignment horizontal="center" vertical="center" readingOrder="2"/>
    </xf>
    <xf numFmtId="1" fontId="3" fillId="0" borderId="10" xfId="0" applyNumberFormat="1" applyFont="1" applyBorder="1" applyAlignment="1">
      <alignment horizontal="center" vertical="center" readingOrder="2"/>
    </xf>
    <xf numFmtId="1" fontId="3" fillId="0" borderId="0" xfId="0" applyNumberFormat="1" applyFont="1" applyBorder="1" applyAlignment="1">
      <alignment horizontal="center" vertical="center" readingOrder="2"/>
    </xf>
    <xf numFmtId="1" fontId="3" fillId="0" borderId="0" xfId="0" applyNumberFormat="1" applyFont="1" applyAlignment="1">
      <alignment horizontal="center" vertical="center" readingOrder="2"/>
    </xf>
    <xf numFmtId="0" fontId="43" fillId="0" borderId="0" xfId="0" applyFont="1" applyAlignment="1">
      <alignment horizontal="right" vertical="center" wrapText="1" indent="1" readingOrder="2"/>
    </xf>
    <xf numFmtId="1" fontId="41" fillId="0" borderId="10" xfId="0" applyNumberFormat="1" applyFont="1" applyBorder="1" applyAlignment="1">
      <alignment horizontal="center" vertical="center" readingOrder="2"/>
    </xf>
    <xf numFmtId="0" fontId="43" fillId="0" borderId="0" xfId="0" applyFont="1" applyAlignment="1">
      <alignment horizontal="right" vertical="center" wrapText="1" indent="1" readingOrder="2"/>
    </xf>
    <xf numFmtId="1" fontId="3" fillId="33" borderId="10" xfId="0" applyNumberFormat="1" applyFont="1" applyFill="1" applyBorder="1" applyAlignment="1">
      <alignment horizontal="center" vertical="center" wrapText="1" readingOrder="2"/>
    </xf>
    <xf numFmtId="0" fontId="41" fillId="0" borderId="0" xfId="0" applyFont="1" applyBorder="1" applyAlignment="1">
      <alignment horizontal="center" vertical="center" wrapText="1" readingOrder="2"/>
    </xf>
    <xf numFmtId="0" fontId="41" fillId="0" borderId="0" xfId="0" applyFont="1" applyBorder="1" applyAlignment="1">
      <alignment horizontal="center" vertical="center" wrapText="1" readingOrder="2"/>
    </xf>
    <xf numFmtId="0" fontId="41" fillId="33" borderId="10" xfId="0" applyFont="1" applyFill="1" applyBorder="1" applyAlignment="1">
      <alignment horizontal="center" vertical="center" wrapText="1" readingOrder="2"/>
    </xf>
    <xf numFmtId="0" fontId="41" fillId="0" borderId="10" xfId="0" applyFont="1" applyBorder="1" applyAlignment="1">
      <alignment horizontal="center" vertical="center" wrapText="1" readingOrder="2"/>
    </xf>
    <xf numFmtId="1" fontId="3" fillId="33" borderId="10" xfId="0" applyNumberFormat="1" applyFont="1" applyFill="1" applyBorder="1" applyAlignment="1">
      <alignment horizontal="center" vertical="center" readingOrder="2"/>
    </xf>
    <xf numFmtId="0" fontId="41" fillId="33" borderId="10" xfId="0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horizontal="center" vertical="center" readingOrder="2"/>
    </xf>
    <xf numFmtId="0" fontId="42" fillId="0" borderId="0" xfId="0" applyFont="1" applyAlignment="1">
      <alignment horizontal="center" vertical="center" wrapText="1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0" fontId="42" fillId="0" borderId="0" xfId="0" applyFont="1" applyAlignment="1">
      <alignment horizontal="center" vertical="center" wrapText="1" readingOrder="2"/>
    </xf>
    <xf numFmtId="1" fontId="3" fillId="33" borderId="10" xfId="0" applyNumberFormat="1" applyFont="1" applyFill="1" applyBorder="1" applyAlignment="1">
      <alignment horizontal="center" vertical="center" wrapText="1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1" fontId="3" fillId="33" borderId="10" xfId="0" applyNumberFormat="1" applyFont="1" applyFill="1" applyBorder="1" applyAlignment="1">
      <alignment horizontal="center" vertical="center" wrapText="1" readingOrder="2"/>
    </xf>
    <xf numFmtId="1" fontId="3" fillId="8" borderId="12" xfId="0" applyNumberFormat="1" applyFont="1" applyFill="1" applyBorder="1" applyAlignment="1">
      <alignment horizontal="center" vertical="center" wrapText="1" readingOrder="2"/>
    </xf>
    <xf numFmtId="0" fontId="41" fillId="8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" fontId="3" fillId="0" borderId="11" xfId="0" applyNumberFormat="1" applyFont="1" applyFill="1" applyBorder="1" applyAlignment="1">
      <alignment horizontal="center" vertical="center" wrapText="1" readingOrder="2"/>
    </xf>
    <xf numFmtId="1" fontId="41" fillId="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3" fillId="0" borderId="12" xfId="0" applyNumberFormat="1" applyFont="1" applyFill="1" applyBorder="1" applyAlignment="1">
      <alignment horizontal="center" vertical="center" wrapText="1" readingOrder="2"/>
    </xf>
    <xf numFmtId="1" fontId="3" fillId="33" borderId="12" xfId="0" applyNumberFormat="1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center" vertical="center" wrapText="1" readingOrder="2"/>
    </xf>
    <xf numFmtId="0" fontId="41" fillId="33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0" fontId="42" fillId="0" borderId="0" xfId="0" applyFont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readingOrder="2"/>
    </xf>
    <xf numFmtId="1" fontId="41" fillId="33" borderId="10" xfId="0" applyNumberFormat="1" applyFont="1" applyFill="1" applyBorder="1" applyAlignment="1">
      <alignment horizontal="center" vertical="center" wrapText="1" readingOrder="2"/>
    </xf>
    <xf numFmtId="1" fontId="3" fillId="33" borderId="11" xfId="0" applyNumberFormat="1" applyFont="1" applyFill="1" applyBorder="1" applyAlignment="1">
      <alignment horizontal="center" vertical="center" wrapText="1" readingOrder="2"/>
    </xf>
    <xf numFmtId="1" fontId="3" fillId="8" borderId="12" xfId="0" applyNumberFormat="1" applyFont="1" applyFill="1" applyBorder="1" applyAlignment="1">
      <alignment horizontal="center" vertical="center" wrapText="1" readingOrder="2"/>
    </xf>
    <xf numFmtId="1" fontId="3" fillId="0" borderId="11" xfId="0" applyNumberFormat="1" applyFont="1" applyFill="1" applyBorder="1" applyAlignment="1">
      <alignment horizontal="center" vertical="center" wrapText="1" readingOrder="2"/>
    </xf>
    <xf numFmtId="1" fontId="3" fillId="0" borderId="12" xfId="0" applyNumberFormat="1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>
      <alignment horizontal="center" vertical="center" wrapText="1" readingOrder="2"/>
    </xf>
    <xf numFmtId="0" fontId="3" fillId="0" borderId="11" xfId="0" applyFont="1" applyFill="1" applyBorder="1" applyAlignment="1">
      <alignment horizontal="center" vertical="center" wrapText="1" readingOrder="2"/>
    </xf>
    <xf numFmtId="0" fontId="41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 readingOrder="2"/>
    </xf>
    <xf numFmtId="1" fontId="3" fillId="0" borderId="14" xfId="0" applyNumberFormat="1" applyFont="1" applyBorder="1" applyAlignment="1">
      <alignment horizontal="center" vertical="center" wrapText="1" readingOrder="2"/>
    </xf>
    <xf numFmtId="10" fontId="3" fillId="8" borderId="12" xfId="0" applyNumberFormat="1" applyFont="1" applyFill="1" applyBorder="1" applyAlignment="1">
      <alignment horizontal="center" vertical="center" wrapText="1" readingOrder="2"/>
    </xf>
    <xf numFmtId="10" fontId="3" fillId="8" borderId="15" xfId="0" applyNumberFormat="1" applyFont="1" applyFill="1" applyBorder="1" applyAlignment="1">
      <alignment horizontal="center" vertical="center" wrapText="1" readingOrder="2"/>
    </xf>
    <xf numFmtId="10" fontId="3" fillId="8" borderId="14" xfId="0" applyNumberFormat="1" applyFont="1" applyFill="1" applyBorder="1" applyAlignment="1">
      <alignment horizontal="center" vertical="center" wrapText="1" readingOrder="2"/>
    </xf>
    <xf numFmtId="10" fontId="3" fillId="0" borderId="12" xfId="0" applyNumberFormat="1" applyFont="1" applyBorder="1" applyAlignment="1">
      <alignment horizontal="center" vertical="center" wrapText="1" readingOrder="2"/>
    </xf>
    <xf numFmtId="10" fontId="3" fillId="0" borderId="15" xfId="0" applyNumberFormat="1" applyFont="1" applyBorder="1" applyAlignment="1">
      <alignment horizontal="center" vertical="center" wrapText="1" readingOrder="2"/>
    </xf>
    <xf numFmtId="10" fontId="3" fillId="0" borderId="14" xfId="0" applyNumberFormat="1" applyFont="1" applyBorder="1" applyAlignment="1">
      <alignment horizontal="center" vertical="center" wrapText="1" readingOrder="2"/>
    </xf>
    <xf numFmtId="0" fontId="45" fillId="0" borderId="16" xfId="0" applyFont="1" applyBorder="1" applyAlignment="1">
      <alignment horizontal="center" vertical="center" wrapText="1" readingOrder="2"/>
    </xf>
    <xf numFmtId="1" fontId="3" fillId="8" borderId="12" xfId="0" applyNumberFormat="1" applyFont="1" applyFill="1" applyBorder="1" applyAlignment="1">
      <alignment horizontal="center" vertical="center" wrapText="1" readingOrder="2"/>
    </xf>
    <xf numFmtId="1" fontId="3" fillId="8" borderId="14" xfId="0" applyNumberFormat="1" applyFont="1" applyFill="1" applyBorder="1" applyAlignment="1">
      <alignment horizontal="center" vertical="center" wrapText="1" readingOrder="2"/>
    </xf>
    <xf numFmtId="1" fontId="3" fillId="8" borderId="15" xfId="0" applyNumberFormat="1" applyFont="1" applyFill="1" applyBorder="1" applyAlignment="1">
      <alignment horizontal="center" vertical="center" wrapText="1" readingOrder="2"/>
    </xf>
    <xf numFmtId="1" fontId="3" fillId="0" borderId="10" xfId="0" applyNumberFormat="1" applyFont="1" applyBorder="1" applyAlignment="1">
      <alignment horizontal="center" vertical="center" wrapText="1" readingOrder="2"/>
    </xf>
    <xf numFmtId="10" fontId="3" fillId="8" borderId="10" xfId="0" applyNumberFormat="1" applyFont="1" applyFill="1" applyBorder="1" applyAlignment="1">
      <alignment horizontal="center" vertical="center" wrapText="1" readingOrder="2"/>
    </xf>
    <xf numFmtId="1" fontId="3" fillId="33" borderId="10" xfId="0" applyNumberFormat="1" applyFont="1" applyFill="1" applyBorder="1" applyAlignment="1">
      <alignment horizontal="center" vertical="center" wrapText="1" readingOrder="2"/>
    </xf>
    <xf numFmtId="0" fontId="42" fillId="0" borderId="16" xfId="0" applyFont="1" applyBorder="1" applyAlignment="1">
      <alignment horizontal="center" vertical="center" wrapText="1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1" fontId="6" fillId="0" borderId="16" xfId="0" applyNumberFormat="1" applyFont="1" applyBorder="1" applyAlignment="1">
      <alignment horizontal="center" vertical="center" wrapText="1" readingOrder="2"/>
    </xf>
    <xf numFmtId="0" fontId="41" fillId="0" borderId="0" xfId="0" applyFont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 readingOrder="2"/>
    </xf>
    <xf numFmtId="1" fontId="3" fillId="0" borderId="12" xfId="0" applyNumberFormat="1" applyFont="1" applyBorder="1" applyAlignment="1">
      <alignment horizontal="center" vertical="center" wrapText="1" readingOrder="2"/>
    </xf>
    <xf numFmtId="0" fontId="43" fillId="0" borderId="0" xfId="0" applyFont="1" applyAlignment="1">
      <alignment horizontal="right" vertical="center" wrapText="1" indent="1" readingOrder="2"/>
    </xf>
    <xf numFmtId="0" fontId="41" fillId="33" borderId="11" xfId="0" applyFont="1" applyFill="1" applyBorder="1" applyAlignment="1">
      <alignment horizontal="right" vertical="center" readingOrder="2"/>
    </xf>
    <xf numFmtId="0" fontId="41" fillId="33" borderId="17" xfId="0" applyFont="1" applyFill="1" applyBorder="1" applyAlignment="1">
      <alignment horizontal="right" vertical="center" readingOrder="2"/>
    </xf>
    <xf numFmtId="0" fontId="42" fillId="0" borderId="0" xfId="0" applyFont="1" applyBorder="1" applyAlignment="1">
      <alignment horizontal="center" vertical="center" wrapText="1" readingOrder="2"/>
    </xf>
    <xf numFmtId="0" fontId="41" fillId="0" borderId="16" xfId="0" applyFont="1" applyBorder="1" applyAlignment="1">
      <alignment horizontal="center" vertical="center" wrapText="1" readingOrder="2"/>
    </xf>
    <xf numFmtId="0" fontId="41" fillId="0" borderId="0" xfId="0" applyFont="1" applyBorder="1" applyAlignment="1">
      <alignment horizontal="center" vertical="center" wrapText="1" readingOrder="2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73;&#1580;&#1605;&#1575;&#1604;&#1610;%20&#1591;&#1604;&#1575;&#1576;%20&#1575;&#1604;&#1578;&#1593;&#1604;&#1610;&#1605;%20&#1575;&#1604;&#1593;&#1575;&#1604;&#1610;%20&#1604;&#1604;&#1593;&#1575;&#1605;%20&#1575;&#1604;&#1583;&#1585;&#1575;&#1587;&#1610;%202010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مرحلة الاولى"/>
      <sheetName val="طلاب الدراسات العليا "/>
      <sheetName val="خريجي الدراسات العليا"/>
      <sheetName val="الطلاب السوريين"/>
      <sheetName val="مفتوح"/>
      <sheetName val="معاهد عليا وافتراضية "/>
      <sheetName val="خاصة "/>
      <sheetName val="معاهد متوسطة "/>
      <sheetName val="إجمالي طلاب التعليم العالي"/>
      <sheetName val="إجمالي خريجي التعليم العالي"/>
      <sheetName val="اسكد"/>
      <sheetName val="أعضاء الهيئة التدريسية"/>
      <sheetName val="الموفدين"/>
    </sheetNames>
    <sheetDataSet>
      <sheetData sheetId="11">
        <row r="9">
          <cell r="P9">
            <v>699</v>
          </cell>
          <cell r="Q9">
            <v>180</v>
          </cell>
        </row>
        <row r="14">
          <cell r="P14">
            <v>292</v>
          </cell>
          <cell r="Q14">
            <v>71</v>
          </cell>
        </row>
        <row r="19">
          <cell r="P19">
            <v>118</v>
          </cell>
          <cell r="Q19">
            <v>106</v>
          </cell>
        </row>
        <row r="25">
          <cell r="P25">
            <v>504</v>
          </cell>
          <cell r="Q25">
            <v>278</v>
          </cell>
        </row>
        <row r="26">
          <cell r="P26">
            <v>16</v>
          </cell>
          <cell r="Q26">
            <v>7</v>
          </cell>
        </row>
        <row r="31">
          <cell r="P31">
            <v>205</v>
          </cell>
          <cell r="Q31">
            <v>206</v>
          </cell>
        </row>
        <row r="37">
          <cell r="P37">
            <v>1047</v>
          </cell>
          <cell r="Q37">
            <v>378</v>
          </cell>
        </row>
        <row r="42">
          <cell r="P42">
            <v>159</v>
          </cell>
          <cell r="Q42">
            <v>119</v>
          </cell>
        </row>
        <row r="43">
          <cell r="P43">
            <v>11</v>
          </cell>
          <cell r="Q43">
            <v>8</v>
          </cell>
        </row>
        <row r="46">
          <cell r="P46">
            <v>76</v>
          </cell>
          <cell r="Q46">
            <v>61</v>
          </cell>
        </row>
        <row r="49">
          <cell r="P49">
            <v>123</v>
          </cell>
          <cell r="Q49">
            <v>87</v>
          </cell>
        </row>
        <row r="55">
          <cell r="P55">
            <v>717</v>
          </cell>
          <cell r="Q55">
            <v>324</v>
          </cell>
        </row>
        <row r="59">
          <cell r="P59">
            <v>38</v>
          </cell>
          <cell r="Q59">
            <v>20</v>
          </cell>
        </row>
        <row r="60">
          <cell r="P60">
            <v>3</v>
          </cell>
          <cell r="Q60">
            <v>0</v>
          </cell>
        </row>
        <row r="63">
          <cell r="P63">
            <v>51</v>
          </cell>
          <cell r="Q63">
            <v>4</v>
          </cell>
        </row>
        <row r="69">
          <cell r="P69">
            <v>293</v>
          </cell>
          <cell r="Q69">
            <v>91</v>
          </cell>
        </row>
        <row r="73">
          <cell r="P73">
            <v>29</v>
          </cell>
          <cell r="Q73">
            <v>16</v>
          </cell>
        </row>
        <row r="74">
          <cell r="P74">
            <v>3</v>
          </cell>
          <cell r="Q74">
            <v>0</v>
          </cell>
        </row>
        <row r="80">
          <cell r="P80">
            <v>606</v>
          </cell>
          <cell r="Q80">
            <v>440</v>
          </cell>
        </row>
        <row r="86">
          <cell r="P86">
            <v>64</v>
          </cell>
          <cell r="Q86">
            <v>50</v>
          </cell>
        </row>
        <row r="89">
          <cell r="P89">
            <v>6</v>
          </cell>
          <cell r="Q89">
            <v>6</v>
          </cell>
        </row>
        <row r="90">
          <cell r="P90">
            <v>3</v>
          </cell>
          <cell r="Q90">
            <v>0</v>
          </cell>
        </row>
        <row r="91">
          <cell r="P91">
            <v>23</v>
          </cell>
          <cell r="Q91">
            <v>7</v>
          </cell>
        </row>
        <row r="97">
          <cell r="P97">
            <v>798</v>
          </cell>
          <cell r="Q97">
            <v>381</v>
          </cell>
        </row>
        <row r="102">
          <cell r="P102">
            <v>19</v>
          </cell>
          <cell r="Q102">
            <v>21</v>
          </cell>
        </row>
        <row r="105">
          <cell r="P105">
            <v>4</v>
          </cell>
          <cell r="Q105">
            <v>5</v>
          </cell>
        </row>
        <row r="106">
          <cell r="P106">
            <v>3</v>
          </cell>
          <cell r="Q106">
            <v>4</v>
          </cell>
        </row>
        <row r="112">
          <cell r="P112">
            <v>120</v>
          </cell>
          <cell r="Q112">
            <v>36</v>
          </cell>
        </row>
        <row r="116">
          <cell r="P116">
            <v>22</v>
          </cell>
          <cell r="Q116">
            <v>0</v>
          </cell>
        </row>
        <row r="122">
          <cell r="P122">
            <v>155</v>
          </cell>
          <cell r="Q122">
            <v>226</v>
          </cell>
        </row>
        <row r="128">
          <cell r="P128">
            <v>38</v>
          </cell>
          <cell r="Q128">
            <v>25</v>
          </cell>
        </row>
        <row r="132">
          <cell r="P132">
            <v>11</v>
          </cell>
          <cell r="Q132">
            <v>8</v>
          </cell>
        </row>
        <row r="133">
          <cell r="P133">
            <v>8</v>
          </cell>
          <cell r="Q133">
            <v>7</v>
          </cell>
        </row>
        <row r="136">
          <cell r="P136">
            <v>61</v>
          </cell>
          <cell r="Q136">
            <v>13</v>
          </cell>
        </row>
        <row r="137">
          <cell r="P137">
            <v>37</v>
          </cell>
          <cell r="Q137">
            <v>7</v>
          </cell>
        </row>
        <row r="138">
          <cell r="P138">
            <v>6</v>
          </cell>
          <cell r="Q138">
            <v>5</v>
          </cell>
        </row>
        <row r="143">
          <cell r="P143">
            <v>63</v>
          </cell>
          <cell r="Q143">
            <v>53</v>
          </cell>
        </row>
        <row r="146">
          <cell r="P146">
            <v>82</v>
          </cell>
          <cell r="Q146">
            <v>40</v>
          </cell>
        </row>
        <row r="147">
          <cell r="P147">
            <v>40</v>
          </cell>
          <cell r="Q147">
            <v>13</v>
          </cell>
        </row>
        <row r="148">
          <cell r="P148">
            <v>11</v>
          </cell>
          <cell r="Q148">
            <v>7</v>
          </cell>
        </row>
        <row r="151">
          <cell r="P151">
            <v>50</v>
          </cell>
          <cell r="Q151">
            <v>29</v>
          </cell>
        </row>
        <row r="154">
          <cell r="P154">
            <v>23</v>
          </cell>
          <cell r="Q154">
            <v>16</v>
          </cell>
        </row>
        <row r="155">
          <cell r="P155">
            <v>21</v>
          </cell>
          <cell r="Q155">
            <v>4</v>
          </cell>
        </row>
        <row r="156">
          <cell r="P156">
            <v>17</v>
          </cell>
          <cell r="Q156">
            <v>5</v>
          </cell>
        </row>
        <row r="157">
          <cell r="P157">
            <v>17</v>
          </cell>
          <cell r="Q157">
            <v>8</v>
          </cell>
        </row>
        <row r="158">
          <cell r="P158">
            <v>0</v>
          </cell>
          <cell r="Q158">
            <v>2</v>
          </cell>
        </row>
        <row r="163">
          <cell r="P163">
            <v>50</v>
          </cell>
          <cell r="Q163">
            <v>57</v>
          </cell>
        </row>
        <row r="165">
          <cell r="P165">
            <v>6</v>
          </cell>
          <cell r="Q165">
            <v>7</v>
          </cell>
        </row>
        <row r="166">
          <cell r="P166">
            <v>16</v>
          </cell>
          <cell r="Q166">
            <v>7</v>
          </cell>
        </row>
      </sheetData>
      <sheetData sheetId="12">
        <row r="10">
          <cell r="D10">
            <v>125</v>
          </cell>
          <cell r="E10">
            <v>42</v>
          </cell>
          <cell r="J10">
            <v>26</v>
          </cell>
          <cell r="K10">
            <v>9</v>
          </cell>
        </row>
        <row r="15">
          <cell r="D15">
            <v>58</v>
          </cell>
          <cell r="E15">
            <v>22</v>
          </cell>
          <cell r="J15">
            <v>18</v>
          </cell>
          <cell r="K15">
            <v>2</v>
          </cell>
        </row>
        <row r="20">
          <cell r="D20">
            <v>42</v>
          </cell>
          <cell r="E20">
            <v>48</v>
          </cell>
          <cell r="J20">
            <v>5</v>
          </cell>
          <cell r="K20">
            <v>14</v>
          </cell>
        </row>
        <row r="26">
          <cell r="D26">
            <v>55</v>
          </cell>
          <cell r="E26">
            <v>31</v>
          </cell>
          <cell r="J26">
            <v>7</v>
          </cell>
          <cell r="K26">
            <v>6</v>
          </cell>
        </row>
        <row r="31">
          <cell r="D31">
            <v>22</v>
          </cell>
          <cell r="E31">
            <v>14</v>
          </cell>
          <cell r="J31">
            <v>2</v>
          </cell>
          <cell r="K31">
            <v>4</v>
          </cell>
        </row>
        <row r="36">
          <cell r="D36">
            <v>130</v>
          </cell>
          <cell r="E36">
            <v>75</v>
          </cell>
          <cell r="J36">
            <v>15</v>
          </cell>
          <cell r="K36">
            <v>4</v>
          </cell>
        </row>
        <row r="41">
          <cell r="D41">
            <v>59</v>
          </cell>
          <cell r="E41">
            <v>27</v>
          </cell>
          <cell r="J41">
            <v>6</v>
          </cell>
          <cell r="K41">
            <v>2</v>
          </cell>
        </row>
        <row r="44">
          <cell r="D44">
            <v>10</v>
          </cell>
          <cell r="E44">
            <v>2</v>
          </cell>
          <cell r="J44">
            <v>1</v>
          </cell>
          <cell r="K44">
            <v>0</v>
          </cell>
        </row>
        <row r="47">
          <cell r="D47">
            <v>27</v>
          </cell>
          <cell r="E47">
            <v>4</v>
          </cell>
          <cell r="J47">
            <v>2</v>
          </cell>
          <cell r="K47">
            <v>3</v>
          </cell>
        </row>
        <row r="54">
          <cell r="D54">
            <v>82</v>
          </cell>
          <cell r="E54">
            <v>41</v>
          </cell>
          <cell r="J54">
            <v>11</v>
          </cell>
          <cell r="K54">
            <v>4</v>
          </cell>
        </row>
        <row r="55">
          <cell r="D55">
            <v>21</v>
          </cell>
          <cell r="E55">
            <v>4</v>
          </cell>
          <cell r="J55">
            <v>6</v>
          </cell>
          <cell r="K55">
            <v>1</v>
          </cell>
        </row>
        <row r="63">
          <cell r="D63">
            <v>126</v>
          </cell>
          <cell r="E63">
            <v>80</v>
          </cell>
          <cell r="J63">
            <v>7</v>
          </cell>
          <cell r="K63">
            <v>13</v>
          </cell>
        </row>
        <row r="76">
          <cell r="D76">
            <v>173</v>
          </cell>
          <cell r="E76">
            <v>193</v>
          </cell>
          <cell r="J76">
            <v>20</v>
          </cell>
          <cell r="K76">
            <v>43</v>
          </cell>
        </row>
        <row r="77">
          <cell r="D77">
            <v>3</v>
          </cell>
          <cell r="E77">
            <v>1</v>
          </cell>
        </row>
        <row r="86">
          <cell r="D86">
            <v>98</v>
          </cell>
          <cell r="E86">
            <v>92</v>
          </cell>
          <cell r="J86">
            <v>13</v>
          </cell>
          <cell r="K86">
            <v>15</v>
          </cell>
        </row>
        <row r="92">
          <cell r="D92">
            <v>38</v>
          </cell>
          <cell r="E92">
            <v>18</v>
          </cell>
          <cell r="J92">
            <v>6</v>
          </cell>
          <cell r="K92">
            <v>8</v>
          </cell>
        </row>
        <row r="104">
          <cell r="D104">
            <v>49</v>
          </cell>
          <cell r="E104">
            <v>119</v>
          </cell>
          <cell r="J104">
            <v>5</v>
          </cell>
          <cell r="K104">
            <v>23</v>
          </cell>
        </row>
        <row r="107">
          <cell r="D107">
            <v>29</v>
          </cell>
          <cell r="E107">
            <v>10</v>
          </cell>
          <cell r="J107">
            <v>1</v>
          </cell>
          <cell r="K107">
            <v>1</v>
          </cell>
        </row>
        <row r="108">
          <cell r="D108">
            <v>15</v>
          </cell>
          <cell r="E108">
            <v>6</v>
          </cell>
        </row>
        <row r="109">
          <cell r="D109">
            <v>1</v>
          </cell>
          <cell r="E109">
            <v>0</v>
          </cell>
        </row>
        <row r="114">
          <cell r="D114">
            <v>13</v>
          </cell>
          <cell r="E114">
            <v>22</v>
          </cell>
          <cell r="J114">
            <v>1</v>
          </cell>
          <cell r="K114">
            <v>4</v>
          </cell>
        </row>
        <row r="117">
          <cell r="D117">
            <v>16</v>
          </cell>
          <cell r="E117">
            <v>8</v>
          </cell>
          <cell r="J117">
            <v>1</v>
          </cell>
          <cell r="K117">
            <v>1</v>
          </cell>
        </row>
        <row r="118">
          <cell r="D118">
            <v>9</v>
          </cell>
          <cell r="E118">
            <v>8</v>
          </cell>
        </row>
        <row r="119">
          <cell r="D119">
            <v>5</v>
          </cell>
          <cell r="E119">
            <v>1</v>
          </cell>
        </row>
        <row r="122">
          <cell r="D122">
            <v>22</v>
          </cell>
          <cell r="E122">
            <v>14</v>
          </cell>
          <cell r="J122">
            <v>3</v>
          </cell>
          <cell r="K122">
            <v>3</v>
          </cell>
        </row>
        <row r="125">
          <cell r="D125">
            <v>11</v>
          </cell>
          <cell r="E125">
            <v>6</v>
          </cell>
        </row>
        <row r="126">
          <cell r="D126">
            <v>15</v>
          </cell>
          <cell r="E126">
            <v>10</v>
          </cell>
        </row>
        <row r="127">
          <cell r="D127">
            <v>9</v>
          </cell>
          <cell r="E127">
            <v>3</v>
          </cell>
        </row>
        <row r="131">
          <cell r="D131">
            <v>3</v>
          </cell>
          <cell r="E131">
            <v>14</v>
          </cell>
          <cell r="J131">
            <v>3</v>
          </cell>
          <cell r="K131">
            <v>15</v>
          </cell>
        </row>
        <row r="132">
          <cell r="D132">
            <v>4</v>
          </cell>
          <cell r="E132">
            <v>6</v>
          </cell>
        </row>
        <row r="133">
          <cell r="D133">
            <v>2</v>
          </cell>
          <cell r="E133">
            <v>3</v>
          </cell>
          <cell r="J133">
            <v>1</v>
          </cell>
          <cell r="K133">
            <v>2</v>
          </cell>
        </row>
        <row r="134">
          <cell r="D134">
            <v>6</v>
          </cell>
          <cell r="E134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4"/>
  <sheetViews>
    <sheetView rightToLeft="1" tabSelected="1" zoomScale="85" zoomScaleNormal="85" zoomScaleSheetLayoutView="100" zoomScalePageLayoutView="0" workbookViewId="0" topLeftCell="A449">
      <selection activeCell="G460" sqref="G460:G467"/>
    </sheetView>
  </sheetViews>
  <sheetFormatPr defaultColWidth="9.00390625" defaultRowHeight="15"/>
  <cols>
    <col min="1" max="1" width="34.00390625" style="52" bestFit="1" customWidth="1"/>
    <col min="2" max="2" width="14.421875" style="9" hidden="1" customWidth="1"/>
    <col min="3" max="3" width="12.8515625" style="9" hidden="1" customWidth="1"/>
    <col min="4" max="4" width="12.421875" style="9" hidden="1" customWidth="1"/>
    <col min="5" max="5" width="11.140625" style="9" customWidth="1"/>
    <col min="6" max="6" width="13.57421875" style="9" customWidth="1"/>
    <col min="7" max="7" width="22.421875" style="9" customWidth="1"/>
    <col min="8" max="8" width="24.140625" style="49" bestFit="1" customWidth="1"/>
    <col min="9" max="9" width="9.00390625" style="49" customWidth="1"/>
    <col min="10" max="16384" width="9.00390625" style="50" customWidth="1"/>
  </cols>
  <sheetData>
    <row r="1" spans="1:3" ht="25.5">
      <c r="A1" s="124" t="s">
        <v>139</v>
      </c>
      <c r="B1" s="124"/>
      <c r="C1" s="124"/>
    </row>
    <row r="2" spans="1:3" ht="25.5">
      <c r="A2" s="59"/>
      <c r="B2" s="59"/>
      <c r="C2" s="59"/>
    </row>
    <row r="3" spans="1:11" ht="30">
      <c r="A3" s="127" t="s">
        <v>64</v>
      </c>
      <c r="B3" s="127"/>
      <c r="C3" s="127"/>
      <c r="D3" s="127"/>
      <c r="E3" s="127"/>
      <c r="F3" s="127"/>
      <c r="G3" s="127"/>
      <c r="J3" s="49"/>
      <c r="K3" s="49"/>
    </row>
    <row r="4" spans="1:11" ht="83.25">
      <c r="A4" s="23" t="s">
        <v>0</v>
      </c>
      <c r="B4" s="4" t="s">
        <v>1</v>
      </c>
      <c r="C4" s="4" t="s">
        <v>2</v>
      </c>
      <c r="D4" s="4" t="s">
        <v>3</v>
      </c>
      <c r="E4" s="4" t="s">
        <v>65</v>
      </c>
      <c r="F4" s="4" t="s">
        <v>66</v>
      </c>
      <c r="G4" s="4" t="s">
        <v>67</v>
      </c>
      <c r="J4" s="49"/>
      <c r="K4" s="49"/>
    </row>
    <row r="5" spans="1:11" ht="27.75">
      <c r="A5" s="7" t="s">
        <v>4</v>
      </c>
      <c r="B5" s="7">
        <v>7875</v>
      </c>
      <c r="C5" s="7">
        <v>4644</v>
      </c>
      <c r="D5" s="3">
        <f>B5+C5</f>
        <v>12519</v>
      </c>
      <c r="E5" s="2">
        <f>B5/D5</f>
        <v>0.6290438533429188</v>
      </c>
      <c r="F5" s="2">
        <f>C5/D5</f>
        <v>0.3709561466570812</v>
      </c>
      <c r="G5" s="1">
        <f>D5/$D$31</f>
        <v>0.03683662300060026</v>
      </c>
      <c r="J5" s="49"/>
      <c r="K5" s="49"/>
    </row>
    <row r="6" spans="1:11" ht="27.75">
      <c r="A6" s="7" t="s">
        <v>53</v>
      </c>
      <c r="B6" s="7">
        <v>3004</v>
      </c>
      <c r="C6" s="7">
        <v>1675</v>
      </c>
      <c r="D6" s="3">
        <f aca="true" t="shared" si="0" ref="D6:D31">B6+C6</f>
        <v>4679</v>
      </c>
      <c r="E6" s="2">
        <f aca="true" t="shared" si="1" ref="E6:E31">B6/D6</f>
        <v>0.6420175251122034</v>
      </c>
      <c r="F6" s="2">
        <f aca="true" t="shared" si="2" ref="F6:F31">C6/D6</f>
        <v>0.35798247488779655</v>
      </c>
      <c r="G6" s="1">
        <f aca="true" t="shared" si="3" ref="G6:G30">D6/$D$31</f>
        <v>0.01376775772983534</v>
      </c>
      <c r="J6" s="49"/>
      <c r="K6" s="49"/>
    </row>
    <row r="7" spans="1:11" ht="27.75">
      <c r="A7" s="7" t="s">
        <v>5</v>
      </c>
      <c r="B7" s="7">
        <v>1317</v>
      </c>
      <c r="C7" s="7">
        <v>3942</v>
      </c>
      <c r="D7" s="3">
        <f t="shared" si="0"/>
        <v>5259</v>
      </c>
      <c r="E7" s="2">
        <f t="shared" si="1"/>
        <v>0.2504278379920137</v>
      </c>
      <c r="F7" s="2">
        <f t="shared" si="2"/>
        <v>0.7495721620079863</v>
      </c>
      <c r="G7" s="1">
        <f t="shared" si="3"/>
        <v>0.015474382966703153</v>
      </c>
      <c r="J7" s="49"/>
      <c r="K7" s="49"/>
    </row>
    <row r="8" spans="1:11" ht="27.75">
      <c r="A8" s="7" t="s">
        <v>114</v>
      </c>
      <c r="B8" s="7">
        <v>6827</v>
      </c>
      <c r="C8" s="7">
        <v>4125</v>
      </c>
      <c r="D8" s="3">
        <f t="shared" si="0"/>
        <v>10952</v>
      </c>
      <c r="E8" s="2">
        <f t="shared" si="1"/>
        <v>0.6233564645726808</v>
      </c>
      <c r="F8" s="2">
        <f t="shared" si="2"/>
        <v>0.3766435354273192</v>
      </c>
      <c r="G8" s="1">
        <f t="shared" si="3"/>
        <v>0.03222579240375222</v>
      </c>
      <c r="J8" s="49"/>
      <c r="K8" s="49"/>
    </row>
    <row r="9" spans="1:11" ht="27.75">
      <c r="A9" s="7" t="s">
        <v>6</v>
      </c>
      <c r="B9" s="7">
        <v>2110</v>
      </c>
      <c r="C9" s="7">
        <v>2466</v>
      </c>
      <c r="D9" s="3">
        <f t="shared" si="0"/>
        <v>4576</v>
      </c>
      <c r="E9" s="2">
        <f t="shared" si="1"/>
        <v>0.4611013986013986</v>
      </c>
      <c r="F9" s="2">
        <f t="shared" si="2"/>
        <v>0.5388986013986014</v>
      </c>
      <c r="G9" s="1">
        <f t="shared" si="3"/>
        <v>0.013464684627426057</v>
      </c>
      <c r="J9" s="49"/>
      <c r="K9" s="49"/>
    </row>
    <row r="10" spans="1:11" ht="27.75">
      <c r="A10" s="7" t="s">
        <v>105</v>
      </c>
      <c r="B10" s="7">
        <v>16308</v>
      </c>
      <c r="C10" s="7">
        <v>5613</v>
      </c>
      <c r="D10" s="3">
        <f t="shared" si="0"/>
        <v>21921</v>
      </c>
      <c r="E10" s="2">
        <f t="shared" si="1"/>
        <v>0.743944163131244</v>
      </c>
      <c r="F10" s="2">
        <f t="shared" si="2"/>
        <v>0.256055836868756</v>
      </c>
      <c r="G10" s="1">
        <f t="shared" si="3"/>
        <v>0.0645016065816885</v>
      </c>
      <c r="J10" s="49"/>
      <c r="K10" s="49"/>
    </row>
    <row r="11" spans="1:11" ht="27.75">
      <c r="A11" s="7" t="s">
        <v>133</v>
      </c>
      <c r="B11" s="7">
        <v>2254</v>
      </c>
      <c r="C11" s="7">
        <v>1655</v>
      </c>
      <c r="D11" s="3">
        <f t="shared" si="0"/>
        <v>3909</v>
      </c>
      <c r="E11" s="2">
        <f t="shared" si="1"/>
        <v>0.5766180608851369</v>
      </c>
      <c r="F11" s="2">
        <f t="shared" si="2"/>
        <v>0.42338193911486316</v>
      </c>
      <c r="G11" s="1">
        <f t="shared" si="3"/>
        <v>0.011502065605028072</v>
      </c>
      <c r="K11" s="49"/>
    </row>
    <row r="12" spans="1:11" ht="27.75">
      <c r="A12" s="7" t="s">
        <v>83</v>
      </c>
      <c r="B12" s="7">
        <v>2235</v>
      </c>
      <c r="C12" s="7">
        <v>956</v>
      </c>
      <c r="D12" s="3">
        <f t="shared" si="0"/>
        <v>3191</v>
      </c>
      <c r="E12" s="2">
        <f t="shared" si="1"/>
        <v>0.7004073958006894</v>
      </c>
      <c r="F12" s="2">
        <f t="shared" si="2"/>
        <v>0.29959260419931055</v>
      </c>
      <c r="G12" s="1">
        <f t="shared" si="3"/>
        <v>0.009389381260077916</v>
      </c>
      <c r="K12" s="49"/>
    </row>
    <row r="13" spans="1:11" ht="27.75">
      <c r="A13" s="7" t="s">
        <v>96</v>
      </c>
      <c r="B13" s="10">
        <v>173</v>
      </c>
      <c r="C13" s="10">
        <v>166</v>
      </c>
      <c r="D13" s="3">
        <f t="shared" si="0"/>
        <v>339</v>
      </c>
      <c r="E13" s="2">
        <f t="shared" si="1"/>
        <v>0.5103244837758112</v>
      </c>
      <c r="F13" s="2">
        <f t="shared" si="2"/>
        <v>0.4896755162241888</v>
      </c>
      <c r="G13" s="1">
        <f t="shared" si="3"/>
        <v>0.0009974930263761874</v>
      </c>
      <c r="K13" s="49"/>
    </row>
    <row r="14" spans="1:11" ht="27.75">
      <c r="A14" s="7" t="s">
        <v>46</v>
      </c>
      <c r="B14" s="7">
        <v>1887</v>
      </c>
      <c r="C14" s="7">
        <v>1372</v>
      </c>
      <c r="D14" s="3">
        <f t="shared" si="0"/>
        <v>3259</v>
      </c>
      <c r="E14" s="2">
        <f t="shared" si="1"/>
        <v>0.5790119668610003</v>
      </c>
      <c r="F14" s="2">
        <f t="shared" si="2"/>
        <v>0.4209880331389997</v>
      </c>
      <c r="G14" s="1">
        <f t="shared" si="3"/>
        <v>0.009589468356814143</v>
      </c>
      <c r="K14" s="49"/>
    </row>
    <row r="15" spans="1:11" ht="27.75">
      <c r="A15" s="7" t="s">
        <v>58</v>
      </c>
      <c r="B15" s="7">
        <v>5049</v>
      </c>
      <c r="C15" s="7">
        <v>5053</v>
      </c>
      <c r="D15" s="3">
        <f t="shared" si="0"/>
        <v>10102</v>
      </c>
      <c r="E15" s="2">
        <f t="shared" si="1"/>
        <v>0.4998020194020986</v>
      </c>
      <c r="F15" s="2">
        <f t="shared" si="2"/>
        <v>0.5001979805979014</v>
      </c>
      <c r="G15" s="1">
        <f t="shared" si="3"/>
        <v>0.029724703694549392</v>
      </c>
      <c r="K15" s="49"/>
    </row>
    <row r="16" spans="1:11" ht="27.75">
      <c r="A16" s="7" t="s">
        <v>8</v>
      </c>
      <c r="B16" s="7">
        <v>1605</v>
      </c>
      <c r="C16" s="7">
        <v>180</v>
      </c>
      <c r="D16" s="3">
        <f t="shared" si="0"/>
        <v>1785</v>
      </c>
      <c r="E16" s="2">
        <f t="shared" si="1"/>
        <v>0.8991596638655462</v>
      </c>
      <c r="F16" s="2">
        <f t="shared" si="2"/>
        <v>0.10084033613445378</v>
      </c>
      <c r="G16" s="1">
        <f t="shared" si="3"/>
        <v>0.005252286289325942</v>
      </c>
      <c r="K16" s="49"/>
    </row>
    <row r="17" spans="1:11" ht="27.75">
      <c r="A17" s="7" t="s">
        <v>16</v>
      </c>
      <c r="B17" s="7">
        <v>14784</v>
      </c>
      <c r="C17" s="7">
        <v>16504</v>
      </c>
      <c r="D17" s="3">
        <f t="shared" si="0"/>
        <v>31288</v>
      </c>
      <c r="E17" s="2">
        <f t="shared" si="1"/>
        <v>0.472513423676809</v>
      </c>
      <c r="F17" s="2">
        <f t="shared" si="2"/>
        <v>0.527486576323191</v>
      </c>
      <c r="G17" s="1">
        <f t="shared" si="3"/>
        <v>0.09206360415710368</v>
      </c>
      <c r="J17" s="49"/>
      <c r="K17" s="49"/>
    </row>
    <row r="18" spans="1:11" ht="27.75">
      <c r="A18" s="7" t="s">
        <v>7</v>
      </c>
      <c r="B18" s="20">
        <v>13477</v>
      </c>
      <c r="C18" s="20">
        <v>8059</v>
      </c>
      <c r="D18" s="3">
        <f t="shared" si="0"/>
        <v>21536</v>
      </c>
      <c r="E18" s="2">
        <f t="shared" si="1"/>
        <v>0.6257893759286776</v>
      </c>
      <c r="F18" s="2">
        <f t="shared" si="2"/>
        <v>0.37421062407132244</v>
      </c>
      <c r="G18" s="1">
        <f t="shared" si="3"/>
        <v>0.06336876051928486</v>
      </c>
      <c r="J18" s="49"/>
      <c r="K18" s="49"/>
    </row>
    <row r="19" spans="1:11" ht="27.75">
      <c r="A19" s="7" t="s">
        <v>20</v>
      </c>
      <c r="B19" s="7">
        <v>44803</v>
      </c>
      <c r="C19" s="7">
        <v>77862</v>
      </c>
      <c r="D19" s="3">
        <f t="shared" si="0"/>
        <v>122665</v>
      </c>
      <c r="E19" s="2">
        <f t="shared" si="1"/>
        <v>0.36524681041861984</v>
      </c>
      <c r="F19" s="2">
        <f t="shared" si="2"/>
        <v>0.6347531895813802</v>
      </c>
      <c r="G19" s="1">
        <f t="shared" si="3"/>
        <v>0.3609365253110177</v>
      </c>
      <c r="J19" s="49"/>
      <c r="K19" s="49"/>
    </row>
    <row r="20" spans="1:11" ht="27.75">
      <c r="A20" s="7" t="s">
        <v>115</v>
      </c>
      <c r="B20" s="11">
        <v>475</v>
      </c>
      <c r="C20" s="11">
        <v>674</v>
      </c>
      <c r="D20" s="3">
        <f t="shared" si="0"/>
        <v>1149</v>
      </c>
      <c r="E20" s="2">
        <f t="shared" si="1"/>
        <v>0.4134029590948651</v>
      </c>
      <c r="F20" s="2">
        <f t="shared" si="2"/>
        <v>0.5865970409051349</v>
      </c>
      <c r="G20" s="1">
        <f t="shared" si="3"/>
        <v>0.0033808834433812366</v>
      </c>
      <c r="J20" s="49"/>
      <c r="K20" s="49"/>
    </row>
    <row r="21" spans="1:11" ht="27.75">
      <c r="A21" s="7" t="s">
        <v>116</v>
      </c>
      <c r="B21" s="20">
        <v>6551</v>
      </c>
      <c r="C21" s="20">
        <v>28272</v>
      </c>
      <c r="D21" s="3">
        <f t="shared" si="0"/>
        <v>34823</v>
      </c>
      <c r="E21" s="2">
        <f t="shared" si="1"/>
        <v>0.188122792407317</v>
      </c>
      <c r="F21" s="2">
        <f t="shared" si="2"/>
        <v>0.811877207592683</v>
      </c>
      <c r="G21" s="1">
        <f t="shared" si="3"/>
        <v>0.1024651907300825</v>
      </c>
      <c r="J21" s="49"/>
      <c r="K21" s="49"/>
    </row>
    <row r="22" spans="1:11" ht="27.75">
      <c r="A22" s="7" t="s">
        <v>11</v>
      </c>
      <c r="B22" s="7">
        <v>19535</v>
      </c>
      <c r="C22" s="7">
        <v>8340</v>
      </c>
      <c r="D22" s="3">
        <f t="shared" si="0"/>
        <v>27875</v>
      </c>
      <c r="E22" s="2">
        <f t="shared" si="1"/>
        <v>0.7008071748878923</v>
      </c>
      <c r="F22" s="2">
        <f t="shared" si="2"/>
        <v>0.2991928251121076</v>
      </c>
      <c r="G22" s="1">
        <f t="shared" si="3"/>
        <v>0.08202099737532809</v>
      </c>
      <c r="J22" s="49"/>
      <c r="K22" s="49"/>
    </row>
    <row r="23" spans="1:11" ht="27.75">
      <c r="A23" s="7" t="s">
        <v>13</v>
      </c>
      <c r="B23" s="7">
        <v>4352</v>
      </c>
      <c r="C23" s="7">
        <v>5531</v>
      </c>
      <c r="D23" s="3">
        <f t="shared" si="0"/>
        <v>9883</v>
      </c>
      <c r="E23" s="2">
        <f t="shared" si="1"/>
        <v>0.44035211980167965</v>
      </c>
      <c r="F23" s="2">
        <f t="shared" si="2"/>
        <v>0.5596478801983203</v>
      </c>
      <c r="G23" s="1">
        <f t="shared" si="3"/>
        <v>0.029080305544766545</v>
      </c>
      <c r="J23" s="49"/>
      <c r="K23" s="49"/>
    </row>
    <row r="24" spans="1:11" ht="27.75">
      <c r="A24" s="7" t="s">
        <v>28</v>
      </c>
      <c r="B24" s="11">
        <v>772</v>
      </c>
      <c r="C24" s="11">
        <v>415</v>
      </c>
      <c r="D24" s="3">
        <f t="shared" si="0"/>
        <v>1187</v>
      </c>
      <c r="E24" s="2">
        <f t="shared" si="1"/>
        <v>0.6503791069924179</v>
      </c>
      <c r="F24" s="2">
        <f t="shared" si="2"/>
        <v>0.34962089300758215</v>
      </c>
      <c r="G24" s="1">
        <f t="shared" si="3"/>
        <v>0.0034926968209691277</v>
      </c>
      <c r="J24" s="49"/>
      <c r="K24" s="49"/>
    </row>
    <row r="25" spans="1:11" ht="27.75">
      <c r="A25" s="7" t="s">
        <v>14</v>
      </c>
      <c r="B25" s="20">
        <v>708</v>
      </c>
      <c r="C25" s="20">
        <v>1285</v>
      </c>
      <c r="D25" s="3">
        <f t="shared" si="0"/>
        <v>1993</v>
      </c>
      <c r="E25" s="2">
        <f t="shared" si="1"/>
        <v>0.3552433517310587</v>
      </c>
      <c r="F25" s="2">
        <f t="shared" si="2"/>
        <v>0.6447566482689413</v>
      </c>
      <c r="G25" s="1">
        <f t="shared" si="3"/>
        <v>0.005864317408754399</v>
      </c>
      <c r="J25" s="49"/>
      <c r="K25" s="49"/>
    </row>
    <row r="26" spans="1:11" ht="27.75">
      <c r="A26" s="7" t="s">
        <v>10</v>
      </c>
      <c r="B26" s="7">
        <v>1085</v>
      </c>
      <c r="C26" s="7">
        <v>616</v>
      </c>
      <c r="D26" s="3">
        <f t="shared" si="0"/>
        <v>1701</v>
      </c>
      <c r="E26" s="2">
        <f t="shared" si="1"/>
        <v>0.6378600823045267</v>
      </c>
      <c r="F26" s="2">
        <f t="shared" si="2"/>
        <v>0.36213991769547327</v>
      </c>
      <c r="G26" s="1">
        <f t="shared" si="3"/>
        <v>0.005005119875710604</v>
      </c>
      <c r="J26" s="49"/>
      <c r="K26" s="49"/>
    </row>
    <row r="27" spans="1:11" ht="27.75">
      <c r="A27" s="7" t="s">
        <v>29</v>
      </c>
      <c r="B27" s="10">
        <v>167</v>
      </c>
      <c r="C27" s="10">
        <v>87</v>
      </c>
      <c r="D27" s="3">
        <f t="shared" si="0"/>
        <v>254</v>
      </c>
      <c r="E27" s="2">
        <f t="shared" si="1"/>
        <v>0.65748031496063</v>
      </c>
      <c r="F27" s="2">
        <f t="shared" si="2"/>
        <v>0.3425196850393701</v>
      </c>
      <c r="G27" s="1">
        <f t="shared" si="3"/>
        <v>0.0007473841554559044</v>
      </c>
      <c r="J27" s="49"/>
      <c r="K27" s="49"/>
    </row>
    <row r="28" spans="1:11" ht="27.75">
      <c r="A28" s="7" t="s">
        <v>21</v>
      </c>
      <c r="B28" s="7">
        <v>956</v>
      </c>
      <c r="C28" s="7">
        <v>356</v>
      </c>
      <c r="D28" s="3">
        <f t="shared" si="0"/>
        <v>1312</v>
      </c>
      <c r="E28" s="2">
        <f t="shared" si="1"/>
        <v>0.7286585365853658</v>
      </c>
      <c r="F28" s="2">
        <f t="shared" si="2"/>
        <v>0.27134146341463417</v>
      </c>
      <c r="G28" s="1">
        <f t="shared" si="3"/>
        <v>0.003860503984087191</v>
      </c>
      <c r="J28" s="49"/>
      <c r="K28" s="49"/>
    </row>
    <row r="29" spans="1:11" ht="27.75">
      <c r="A29" s="7" t="s">
        <v>61</v>
      </c>
      <c r="B29" s="10">
        <v>251</v>
      </c>
      <c r="C29" s="10">
        <v>709</v>
      </c>
      <c r="D29" s="3">
        <f t="shared" si="0"/>
        <v>960</v>
      </c>
      <c r="E29" s="2">
        <f t="shared" si="1"/>
        <v>0.26145833333333335</v>
      </c>
      <c r="F29" s="2">
        <f t="shared" si="2"/>
        <v>0.7385416666666667</v>
      </c>
      <c r="G29" s="1">
        <f t="shared" si="3"/>
        <v>0.002824759012746725</v>
      </c>
      <c r="J29" s="49"/>
      <c r="K29" s="49"/>
    </row>
    <row r="30" spans="1:11" ht="27.75">
      <c r="A30" s="7" t="s">
        <v>42</v>
      </c>
      <c r="B30" s="7">
        <v>372</v>
      </c>
      <c r="C30" s="7">
        <v>363</v>
      </c>
      <c r="D30" s="3">
        <f t="shared" si="0"/>
        <v>735</v>
      </c>
      <c r="E30" s="2">
        <f t="shared" si="1"/>
        <v>0.5061224489795918</v>
      </c>
      <c r="F30" s="2">
        <f t="shared" si="2"/>
        <v>0.49387755102040815</v>
      </c>
      <c r="G30" s="1">
        <f t="shared" si="3"/>
        <v>0.0021627061191342115</v>
      </c>
      <c r="J30" s="49"/>
      <c r="K30" s="49"/>
    </row>
    <row r="31" spans="1:11" ht="27.75">
      <c r="A31" s="18" t="s">
        <v>9</v>
      </c>
      <c r="B31" s="18">
        <f>SUM(B5:B30)</f>
        <v>158932</v>
      </c>
      <c r="C31" s="18">
        <f>SUM(C5:C30)</f>
        <v>180920</v>
      </c>
      <c r="D31" s="5">
        <f t="shared" si="0"/>
        <v>339852</v>
      </c>
      <c r="E31" s="1">
        <f t="shared" si="1"/>
        <v>0.4676506243894401</v>
      </c>
      <c r="F31" s="1">
        <f t="shared" si="2"/>
        <v>0.5323493756105598</v>
      </c>
      <c r="G31" s="21">
        <f>SUM(G5:G30)</f>
        <v>1</v>
      </c>
      <c r="J31" s="49"/>
      <c r="K31" s="49"/>
    </row>
    <row r="32" spans="1:11" ht="27.75">
      <c r="A32" s="128" t="s">
        <v>68</v>
      </c>
      <c r="B32" s="128"/>
      <c r="C32" s="128"/>
      <c r="D32" s="128"/>
      <c r="E32" s="128"/>
      <c r="F32" s="128"/>
      <c r="G32" s="128"/>
      <c r="J32" s="49"/>
      <c r="K32" s="49"/>
    </row>
    <row r="33" spans="1:9" ht="83.25">
      <c r="A33" s="4" t="s">
        <v>0</v>
      </c>
      <c r="B33" s="4" t="s">
        <v>1</v>
      </c>
      <c r="C33" s="4" t="s">
        <v>2</v>
      </c>
      <c r="D33" s="4" t="s">
        <v>3</v>
      </c>
      <c r="E33" s="4" t="s">
        <v>65</v>
      </c>
      <c r="F33" s="4" t="s">
        <v>66</v>
      </c>
      <c r="G33" s="4" t="s">
        <v>69</v>
      </c>
      <c r="H33" s="50"/>
      <c r="I33" s="50"/>
    </row>
    <row r="34" spans="1:11" ht="27.75">
      <c r="A34" s="7" t="s">
        <v>4</v>
      </c>
      <c r="B34" s="7">
        <v>1291</v>
      </c>
      <c r="C34" s="7">
        <v>781</v>
      </c>
      <c r="D34" s="7">
        <f>B34+C34</f>
        <v>2072</v>
      </c>
      <c r="E34" s="24">
        <f aca="true" t="shared" si="4" ref="E34:E59">B34/D34</f>
        <v>0.6230694980694981</v>
      </c>
      <c r="F34" s="24">
        <f aca="true" t="shared" si="5" ref="F34:F59">C34/D34</f>
        <v>0.3769305019305019</v>
      </c>
      <c r="G34" s="25">
        <f>D34/$D$60</f>
        <v>0.029240343771609206</v>
      </c>
      <c r="J34" s="49"/>
      <c r="K34" s="49"/>
    </row>
    <row r="35" spans="1:11" ht="27.75">
      <c r="A35" s="7" t="s">
        <v>53</v>
      </c>
      <c r="B35" s="7">
        <v>823</v>
      </c>
      <c r="C35" s="7">
        <v>483</v>
      </c>
      <c r="D35" s="10">
        <f aca="true" t="shared" si="6" ref="D35:D60">B35+C35</f>
        <v>1306</v>
      </c>
      <c r="E35" s="24">
        <f t="shared" si="4"/>
        <v>0.6301684532924962</v>
      </c>
      <c r="F35" s="24">
        <f t="shared" si="5"/>
        <v>0.36983154670750384</v>
      </c>
      <c r="G35" s="25">
        <f aca="true" t="shared" si="7" ref="G35:G60">D35/$D$60</f>
        <v>0.018430448342529743</v>
      </c>
      <c r="J35" s="49"/>
      <c r="K35" s="49"/>
    </row>
    <row r="36" spans="1:11" ht="27.75">
      <c r="A36" s="7" t="s">
        <v>5</v>
      </c>
      <c r="B36" s="7">
        <v>357</v>
      </c>
      <c r="C36" s="7">
        <v>998</v>
      </c>
      <c r="D36" s="7">
        <f t="shared" si="6"/>
        <v>1355</v>
      </c>
      <c r="E36" s="24">
        <f t="shared" si="4"/>
        <v>0.26346863468634685</v>
      </c>
      <c r="F36" s="24">
        <f t="shared" si="5"/>
        <v>0.7365313653136532</v>
      </c>
      <c r="G36" s="25">
        <f t="shared" si="7"/>
        <v>0.019121942958750228</v>
      </c>
      <c r="J36" s="49"/>
      <c r="K36" s="49"/>
    </row>
    <row r="37" spans="1:11" ht="27.75">
      <c r="A37" s="7" t="s">
        <v>114</v>
      </c>
      <c r="B37" s="20">
        <v>1520</v>
      </c>
      <c r="C37" s="20">
        <v>971</v>
      </c>
      <c r="D37" s="7">
        <f t="shared" si="6"/>
        <v>2491</v>
      </c>
      <c r="E37" s="24">
        <f t="shared" si="4"/>
        <v>0.6101967081493376</v>
      </c>
      <c r="F37" s="24">
        <f t="shared" si="5"/>
        <v>0.38980329185066237</v>
      </c>
      <c r="G37" s="25">
        <f t="shared" si="7"/>
        <v>0.035153328347045626</v>
      </c>
      <c r="J37" s="49"/>
      <c r="K37" s="49"/>
    </row>
    <row r="38" spans="1:11" ht="27.75">
      <c r="A38" s="7" t="s">
        <v>6</v>
      </c>
      <c r="B38" s="7">
        <v>458</v>
      </c>
      <c r="C38" s="7">
        <v>565</v>
      </c>
      <c r="D38" s="7">
        <f t="shared" si="6"/>
        <v>1023</v>
      </c>
      <c r="E38" s="24">
        <f t="shared" si="4"/>
        <v>0.447702834799609</v>
      </c>
      <c r="F38" s="24">
        <f t="shared" si="5"/>
        <v>0.552297165200391</v>
      </c>
      <c r="G38" s="25">
        <f t="shared" si="7"/>
        <v>0.0144367141304808</v>
      </c>
      <c r="J38" s="49"/>
      <c r="K38" s="49"/>
    </row>
    <row r="39" spans="1:11" ht="27.75">
      <c r="A39" s="7" t="s">
        <v>105</v>
      </c>
      <c r="B39" s="7">
        <v>3323</v>
      </c>
      <c r="C39" s="7">
        <v>1383</v>
      </c>
      <c r="D39" s="7">
        <f t="shared" si="6"/>
        <v>4706</v>
      </c>
      <c r="E39" s="24">
        <f t="shared" si="4"/>
        <v>0.7061198470038249</v>
      </c>
      <c r="F39" s="24">
        <f t="shared" si="5"/>
        <v>0.2938801529961751</v>
      </c>
      <c r="G39" s="25">
        <f t="shared" si="7"/>
        <v>0.06641170742721667</v>
      </c>
      <c r="J39" s="49"/>
      <c r="K39" s="49"/>
    </row>
    <row r="40" spans="1:11" ht="27.75">
      <c r="A40" s="7" t="s">
        <v>133</v>
      </c>
      <c r="B40" s="7">
        <v>481</v>
      </c>
      <c r="C40" s="7">
        <v>379</v>
      </c>
      <c r="D40" s="7">
        <f t="shared" si="6"/>
        <v>860</v>
      </c>
      <c r="E40" s="24">
        <f t="shared" si="4"/>
        <v>0.5593023255813954</v>
      </c>
      <c r="F40" s="24">
        <f t="shared" si="5"/>
        <v>0.44069767441860463</v>
      </c>
      <c r="G40" s="25">
        <f t="shared" si="7"/>
        <v>0.01213643612142081</v>
      </c>
      <c r="J40" s="49"/>
      <c r="K40" s="49"/>
    </row>
    <row r="41" spans="1:11" ht="27.75">
      <c r="A41" s="7" t="s">
        <v>83</v>
      </c>
      <c r="B41" s="7">
        <v>716</v>
      </c>
      <c r="C41" s="7">
        <v>311</v>
      </c>
      <c r="D41" s="7">
        <f t="shared" si="6"/>
        <v>1027</v>
      </c>
      <c r="E41" s="24">
        <f t="shared" si="4"/>
        <v>0.697176241480039</v>
      </c>
      <c r="F41" s="24">
        <f t="shared" si="5"/>
        <v>0.3028237585199611</v>
      </c>
      <c r="G41" s="25">
        <f t="shared" si="7"/>
        <v>0.014493162670580432</v>
      </c>
      <c r="J41" s="49"/>
      <c r="K41" s="49"/>
    </row>
    <row r="42" spans="1:11" ht="27.75">
      <c r="A42" s="7" t="s">
        <v>96</v>
      </c>
      <c r="B42" s="11">
        <v>64</v>
      </c>
      <c r="C42" s="11">
        <v>70</v>
      </c>
      <c r="D42" s="7">
        <f t="shared" si="6"/>
        <v>134</v>
      </c>
      <c r="E42" s="24">
        <f t="shared" si="4"/>
        <v>0.47761194029850745</v>
      </c>
      <c r="F42" s="24">
        <f t="shared" si="5"/>
        <v>0.5223880597014925</v>
      </c>
      <c r="G42" s="25">
        <f t="shared" si="7"/>
        <v>0.001891026093337661</v>
      </c>
      <c r="J42" s="49"/>
      <c r="K42" s="49"/>
    </row>
    <row r="43" spans="1:11" ht="27.75">
      <c r="A43" s="7" t="s">
        <v>46</v>
      </c>
      <c r="B43" s="7">
        <v>404</v>
      </c>
      <c r="C43" s="7">
        <v>244</v>
      </c>
      <c r="D43" s="7">
        <f t="shared" si="6"/>
        <v>648</v>
      </c>
      <c r="E43" s="24">
        <f t="shared" si="4"/>
        <v>0.6234567901234568</v>
      </c>
      <c r="F43" s="24">
        <f t="shared" si="5"/>
        <v>0.3765432098765432</v>
      </c>
      <c r="G43" s="25">
        <f t="shared" si="7"/>
        <v>0.009144663496140331</v>
      </c>
      <c r="J43" s="49"/>
      <c r="K43" s="49"/>
    </row>
    <row r="44" spans="1:11" ht="27.75">
      <c r="A44" s="7" t="s">
        <v>58</v>
      </c>
      <c r="B44" s="7">
        <v>931</v>
      </c>
      <c r="C44" s="7">
        <v>1317</v>
      </c>
      <c r="D44" s="7">
        <f t="shared" si="6"/>
        <v>2248</v>
      </c>
      <c r="E44" s="24">
        <f t="shared" si="4"/>
        <v>0.4141459074733096</v>
      </c>
      <c r="F44" s="24">
        <f t="shared" si="5"/>
        <v>0.5858540925266904</v>
      </c>
      <c r="G44" s="25">
        <f t="shared" si="7"/>
        <v>0.031724079535993</v>
      </c>
      <c r="J44" s="49"/>
      <c r="K44" s="49"/>
    </row>
    <row r="45" spans="1:11" ht="27.75">
      <c r="A45" s="7" t="s">
        <v>8</v>
      </c>
      <c r="B45" s="7">
        <v>371</v>
      </c>
      <c r="C45" s="7">
        <v>58</v>
      </c>
      <c r="D45" s="7">
        <f t="shared" si="6"/>
        <v>429</v>
      </c>
      <c r="E45" s="24">
        <f t="shared" si="4"/>
        <v>0.8648018648018648</v>
      </c>
      <c r="F45" s="24">
        <f t="shared" si="5"/>
        <v>0.1351981351981352</v>
      </c>
      <c r="G45" s="25">
        <f t="shared" si="7"/>
        <v>0.006054105925685497</v>
      </c>
      <c r="J45" s="49"/>
      <c r="K45" s="49"/>
    </row>
    <row r="46" spans="1:11" ht="27.75">
      <c r="A46" s="7" t="s">
        <v>16</v>
      </c>
      <c r="B46" s="20">
        <v>3769</v>
      </c>
      <c r="C46" s="20">
        <v>4159</v>
      </c>
      <c r="D46" s="7">
        <f t="shared" si="6"/>
        <v>7928</v>
      </c>
      <c r="E46" s="24">
        <f t="shared" si="4"/>
        <v>0.47540363269424823</v>
      </c>
      <c r="F46" s="24">
        <f t="shared" si="5"/>
        <v>0.5245963673057518</v>
      </c>
      <c r="G46" s="25">
        <f t="shared" si="7"/>
        <v>0.11188100647746997</v>
      </c>
      <c r="J46" s="49"/>
      <c r="K46" s="49"/>
    </row>
    <row r="47" spans="1:11" ht="27.75">
      <c r="A47" s="7" t="s">
        <v>7</v>
      </c>
      <c r="B47" s="20">
        <v>2259</v>
      </c>
      <c r="C47" s="20">
        <v>1527</v>
      </c>
      <c r="D47" s="7">
        <f t="shared" si="6"/>
        <v>3786</v>
      </c>
      <c r="E47" s="24">
        <f t="shared" si="4"/>
        <v>0.5966719492868463</v>
      </c>
      <c r="F47" s="24">
        <f t="shared" si="5"/>
        <v>0.40332805071315375</v>
      </c>
      <c r="G47" s="25">
        <f t="shared" si="7"/>
        <v>0.053428543204301376</v>
      </c>
      <c r="J47" s="49"/>
      <c r="K47" s="49"/>
    </row>
    <row r="48" spans="1:11" ht="27.75">
      <c r="A48" s="7" t="s">
        <v>20</v>
      </c>
      <c r="B48" s="7">
        <v>8023</v>
      </c>
      <c r="C48" s="7">
        <v>14855</v>
      </c>
      <c r="D48" s="7">
        <f t="shared" si="6"/>
        <v>22878</v>
      </c>
      <c r="E48" s="24">
        <f t="shared" si="4"/>
        <v>0.35068624879797183</v>
      </c>
      <c r="F48" s="24">
        <f t="shared" si="5"/>
        <v>0.6493137512020282</v>
      </c>
      <c r="G48" s="25">
        <f t="shared" si="7"/>
        <v>0.32285742509984333</v>
      </c>
      <c r="J48" s="49"/>
      <c r="K48" s="49"/>
    </row>
    <row r="49" spans="1:10" ht="27.75">
      <c r="A49" s="7" t="s">
        <v>115</v>
      </c>
      <c r="B49" s="10">
        <v>53</v>
      </c>
      <c r="C49" s="10">
        <v>40</v>
      </c>
      <c r="D49" s="7">
        <f t="shared" si="6"/>
        <v>93</v>
      </c>
      <c r="E49" s="24">
        <f t="shared" si="4"/>
        <v>0.5698924731182796</v>
      </c>
      <c r="F49" s="24">
        <f t="shared" si="5"/>
        <v>0.43010752688172044</v>
      </c>
      <c r="G49" s="25">
        <f t="shared" si="7"/>
        <v>0.0013124285573164363</v>
      </c>
      <c r="J49" s="49"/>
    </row>
    <row r="50" spans="1:10" ht="27.75">
      <c r="A50" s="7" t="s">
        <v>84</v>
      </c>
      <c r="B50" s="20">
        <v>1906</v>
      </c>
      <c r="C50" s="20">
        <v>6580</v>
      </c>
      <c r="D50" s="7">
        <f t="shared" si="6"/>
        <v>8486</v>
      </c>
      <c r="E50" s="24">
        <f t="shared" si="4"/>
        <v>0.22460523214706576</v>
      </c>
      <c r="F50" s="24">
        <f t="shared" si="5"/>
        <v>0.7753947678529343</v>
      </c>
      <c r="G50" s="25">
        <f t="shared" si="7"/>
        <v>0.1197555778213686</v>
      </c>
      <c r="J50" s="49"/>
    </row>
    <row r="51" spans="1:10" ht="27.75">
      <c r="A51" s="7" t="s">
        <v>11</v>
      </c>
      <c r="B51" s="7">
        <v>3553</v>
      </c>
      <c r="C51" s="7">
        <v>1808</v>
      </c>
      <c r="D51" s="7">
        <f t="shared" si="6"/>
        <v>5361</v>
      </c>
      <c r="E51" s="24">
        <f t="shared" si="4"/>
        <v>0.6627494870360008</v>
      </c>
      <c r="F51" s="24">
        <f t="shared" si="5"/>
        <v>0.33725051296399927</v>
      </c>
      <c r="G51" s="25">
        <f t="shared" si="7"/>
        <v>0.07565515586853135</v>
      </c>
      <c r="J51" s="49"/>
    </row>
    <row r="52" spans="1:10" ht="27.75">
      <c r="A52" s="7" t="s">
        <v>13</v>
      </c>
      <c r="B52" s="7">
        <v>821</v>
      </c>
      <c r="C52" s="7">
        <v>1168</v>
      </c>
      <c r="D52" s="7">
        <f t="shared" si="6"/>
        <v>1989</v>
      </c>
      <c r="E52" s="24">
        <f t="shared" si="4"/>
        <v>0.41277023629964804</v>
      </c>
      <c r="F52" s="24">
        <f t="shared" si="5"/>
        <v>0.587229763700352</v>
      </c>
      <c r="G52" s="25">
        <f t="shared" si="7"/>
        <v>0.02806903656454185</v>
      </c>
      <c r="J52" s="49"/>
    </row>
    <row r="53" spans="1:10" ht="27.75">
      <c r="A53" s="7" t="s">
        <v>28</v>
      </c>
      <c r="B53" s="11">
        <v>231</v>
      </c>
      <c r="C53" s="11">
        <v>142</v>
      </c>
      <c r="D53" s="7">
        <f t="shared" si="6"/>
        <v>373</v>
      </c>
      <c r="E53" s="24">
        <f t="shared" si="4"/>
        <v>0.6193029490616622</v>
      </c>
      <c r="F53" s="24">
        <f t="shared" si="5"/>
        <v>0.3806970509383378</v>
      </c>
      <c r="G53" s="25">
        <f t="shared" si="7"/>
        <v>0.005263826364290653</v>
      </c>
      <c r="J53" s="49"/>
    </row>
    <row r="54" spans="1:10" ht="27.75">
      <c r="A54" s="7" t="s">
        <v>14</v>
      </c>
      <c r="B54" s="20">
        <v>112</v>
      </c>
      <c r="C54" s="20">
        <v>208</v>
      </c>
      <c r="D54" s="7">
        <f t="shared" si="6"/>
        <v>320</v>
      </c>
      <c r="E54" s="24">
        <f t="shared" si="4"/>
        <v>0.35</v>
      </c>
      <c r="F54" s="24">
        <f t="shared" si="5"/>
        <v>0.65</v>
      </c>
      <c r="G54" s="25">
        <f t="shared" si="7"/>
        <v>0.004515883207970534</v>
      </c>
      <c r="J54" s="49"/>
    </row>
    <row r="55" spans="1:10" ht="27.75">
      <c r="A55" s="7" t="s">
        <v>10</v>
      </c>
      <c r="B55" s="7">
        <v>335</v>
      </c>
      <c r="C55" s="7">
        <v>196</v>
      </c>
      <c r="D55" s="7">
        <f t="shared" si="6"/>
        <v>531</v>
      </c>
      <c r="E55" s="24">
        <f t="shared" si="4"/>
        <v>0.6308851224105462</v>
      </c>
      <c r="F55" s="24">
        <f t="shared" si="5"/>
        <v>0.3691148775894539</v>
      </c>
      <c r="G55" s="25">
        <f t="shared" si="7"/>
        <v>0.007493543698226105</v>
      </c>
      <c r="J55" s="49"/>
    </row>
    <row r="56" spans="1:10" ht="27.75">
      <c r="A56" s="7" t="s">
        <v>29</v>
      </c>
      <c r="B56" s="10">
        <v>46</v>
      </c>
      <c r="C56" s="10">
        <v>19</v>
      </c>
      <c r="D56" s="7">
        <f t="shared" si="6"/>
        <v>65</v>
      </c>
      <c r="E56" s="24">
        <f t="shared" si="4"/>
        <v>0.7076923076923077</v>
      </c>
      <c r="F56" s="24">
        <f t="shared" si="5"/>
        <v>0.2923076923076923</v>
      </c>
      <c r="G56" s="25">
        <f t="shared" si="7"/>
        <v>0.0009172887766190147</v>
      </c>
      <c r="J56" s="49"/>
    </row>
    <row r="57" spans="1:10" ht="27.75">
      <c r="A57" s="7" t="s">
        <v>21</v>
      </c>
      <c r="B57" s="7">
        <v>247</v>
      </c>
      <c r="C57" s="7">
        <v>66</v>
      </c>
      <c r="D57" s="7">
        <f t="shared" si="6"/>
        <v>313</v>
      </c>
      <c r="E57" s="24">
        <f t="shared" si="4"/>
        <v>0.7891373801916933</v>
      </c>
      <c r="F57" s="24">
        <f t="shared" si="5"/>
        <v>0.2108626198083067</v>
      </c>
      <c r="G57" s="25">
        <f t="shared" si="7"/>
        <v>0.004417098262796178</v>
      </c>
      <c r="J57" s="49"/>
    </row>
    <row r="58" spans="1:10" ht="27.75">
      <c r="A58" s="7" t="s">
        <v>61</v>
      </c>
      <c r="B58" s="10">
        <v>39</v>
      </c>
      <c r="C58" s="10">
        <v>186</v>
      </c>
      <c r="D58" s="7">
        <f t="shared" si="6"/>
        <v>225</v>
      </c>
      <c r="E58" s="24">
        <f t="shared" si="4"/>
        <v>0.17333333333333334</v>
      </c>
      <c r="F58" s="24">
        <f t="shared" si="5"/>
        <v>0.8266666666666667</v>
      </c>
      <c r="G58" s="25">
        <f t="shared" si="7"/>
        <v>0.003175230380604282</v>
      </c>
      <c r="J58" s="49"/>
    </row>
    <row r="59" spans="1:10" ht="27.75">
      <c r="A59" s="7" t="s">
        <v>42</v>
      </c>
      <c r="B59" s="7">
        <v>96</v>
      </c>
      <c r="C59" s="7">
        <v>118</v>
      </c>
      <c r="D59" s="7">
        <f t="shared" si="6"/>
        <v>214</v>
      </c>
      <c r="E59" s="24">
        <f t="shared" si="4"/>
        <v>0.4485981308411215</v>
      </c>
      <c r="F59" s="24">
        <f t="shared" si="5"/>
        <v>0.5514018691588785</v>
      </c>
      <c r="G59" s="25">
        <f t="shared" si="7"/>
        <v>0.0030199968953302943</v>
      </c>
      <c r="J59" s="49"/>
    </row>
    <row r="60" spans="1:7" ht="27.75">
      <c r="A60" s="23" t="s">
        <v>9</v>
      </c>
      <c r="B60" s="18">
        <f>SUM(B34:B59)</f>
        <v>32229</v>
      </c>
      <c r="C60" s="18">
        <f>SUM(C34:C59)</f>
        <v>38632</v>
      </c>
      <c r="D60" s="5">
        <f t="shared" si="6"/>
        <v>70861</v>
      </c>
      <c r="E60" s="25">
        <f>B60/D60</f>
        <v>0.4548199997177573</v>
      </c>
      <c r="F60" s="25">
        <f>C60/D60</f>
        <v>0.5451800002822427</v>
      </c>
      <c r="G60" s="26">
        <f t="shared" si="7"/>
        <v>1</v>
      </c>
    </row>
    <row r="61" spans="1:11" ht="27.75">
      <c r="A61" s="128" t="s">
        <v>148</v>
      </c>
      <c r="B61" s="128"/>
      <c r="C61" s="128"/>
      <c r="D61" s="128"/>
      <c r="E61" s="128"/>
      <c r="F61" s="128"/>
      <c r="G61" s="128"/>
      <c r="J61" s="49"/>
      <c r="K61" s="49"/>
    </row>
    <row r="62" spans="1:9" ht="83.25">
      <c r="A62" s="4" t="s">
        <v>0</v>
      </c>
      <c r="B62" s="4" t="s">
        <v>1</v>
      </c>
      <c r="C62" s="4" t="s">
        <v>2</v>
      </c>
      <c r="D62" s="4" t="s">
        <v>3</v>
      </c>
      <c r="E62" s="4" t="s">
        <v>65</v>
      </c>
      <c r="F62" s="4" t="s">
        <v>66</v>
      </c>
      <c r="G62" s="4" t="s">
        <v>149</v>
      </c>
      <c r="H62" s="50"/>
      <c r="I62" s="50"/>
    </row>
    <row r="63" spans="1:11" ht="27.75">
      <c r="A63" s="7" t="s">
        <v>4</v>
      </c>
      <c r="B63" s="7">
        <v>901</v>
      </c>
      <c r="C63" s="7">
        <v>461</v>
      </c>
      <c r="D63" s="7">
        <f>B63+C63</f>
        <v>1362</v>
      </c>
      <c r="E63" s="24">
        <f aca="true" t="shared" si="8" ref="E63:E88">B63/D63</f>
        <v>0.6615271659324523</v>
      </c>
      <c r="F63" s="24">
        <f aca="true" t="shared" si="9" ref="F63:F88">C63/D63</f>
        <v>0.33847283406754775</v>
      </c>
      <c r="G63" s="25">
        <f>D63/$D$88</f>
        <v>0.035646984924623114</v>
      </c>
      <c r="J63" s="49"/>
      <c r="K63" s="49"/>
    </row>
    <row r="64" spans="1:11" ht="27.75">
      <c r="A64" s="7" t="s">
        <v>53</v>
      </c>
      <c r="B64" s="7">
        <v>434</v>
      </c>
      <c r="C64" s="7">
        <v>209</v>
      </c>
      <c r="D64" s="10">
        <f aca="true" t="shared" si="10" ref="D64:D88">B64+C64</f>
        <v>643</v>
      </c>
      <c r="E64" s="24">
        <f t="shared" si="8"/>
        <v>0.6749611197511665</v>
      </c>
      <c r="F64" s="24">
        <f t="shared" si="9"/>
        <v>0.3250388802488336</v>
      </c>
      <c r="G64" s="25">
        <f aca="true" t="shared" si="11" ref="G64:G88">D64/$D$88</f>
        <v>0.01682893634840871</v>
      </c>
      <c r="J64" s="49"/>
      <c r="K64" s="49"/>
    </row>
    <row r="65" spans="1:11" ht="27.75">
      <c r="A65" s="7" t="s">
        <v>5</v>
      </c>
      <c r="B65" s="7">
        <v>180</v>
      </c>
      <c r="C65" s="7">
        <v>524</v>
      </c>
      <c r="D65" s="7">
        <f t="shared" si="10"/>
        <v>704</v>
      </c>
      <c r="E65" s="24">
        <f t="shared" si="8"/>
        <v>0.2556818181818182</v>
      </c>
      <c r="F65" s="24">
        <f t="shared" si="9"/>
        <v>0.7443181818181818</v>
      </c>
      <c r="G65" s="25">
        <f t="shared" si="11"/>
        <v>0.018425460636515914</v>
      </c>
      <c r="J65" s="49"/>
      <c r="K65" s="49"/>
    </row>
    <row r="66" spans="1:11" ht="27.75">
      <c r="A66" s="7" t="s">
        <v>114</v>
      </c>
      <c r="B66" s="20">
        <v>518</v>
      </c>
      <c r="C66" s="20">
        <v>288</v>
      </c>
      <c r="D66" s="7">
        <f t="shared" si="10"/>
        <v>806</v>
      </c>
      <c r="E66" s="24">
        <f t="shared" si="8"/>
        <v>0.6426799007444168</v>
      </c>
      <c r="F66" s="24">
        <f t="shared" si="9"/>
        <v>0.3573200992555831</v>
      </c>
      <c r="G66" s="25">
        <f t="shared" si="11"/>
        <v>0.02109505862646566</v>
      </c>
      <c r="J66" s="49"/>
      <c r="K66" s="49"/>
    </row>
    <row r="67" spans="1:11" ht="27.75">
      <c r="A67" s="7" t="s">
        <v>6</v>
      </c>
      <c r="B67" s="7">
        <v>252</v>
      </c>
      <c r="C67" s="7">
        <v>242</v>
      </c>
      <c r="D67" s="7">
        <f t="shared" si="10"/>
        <v>494</v>
      </c>
      <c r="E67" s="24">
        <f t="shared" si="8"/>
        <v>0.5101214574898786</v>
      </c>
      <c r="F67" s="24">
        <f t="shared" si="9"/>
        <v>0.4898785425101215</v>
      </c>
      <c r="G67" s="25">
        <f t="shared" si="11"/>
        <v>0.012929229480737018</v>
      </c>
      <c r="J67" s="49"/>
      <c r="K67" s="49"/>
    </row>
    <row r="68" spans="1:11" ht="27.75">
      <c r="A68" s="7" t="s">
        <v>105</v>
      </c>
      <c r="B68" s="7">
        <v>1700</v>
      </c>
      <c r="C68" s="7">
        <v>422</v>
      </c>
      <c r="D68" s="7">
        <f t="shared" si="10"/>
        <v>2122</v>
      </c>
      <c r="E68" s="24">
        <f t="shared" si="8"/>
        <v>0.8011310084825636</v>
      </c>
      <c r="F68" s="24">
        <f t="shared" si="9"/>
        <v>0.1988689915174364</v>
      </c>
      <c r="G68" s="25">
        <f t="shared" si="11"/>
        <v>0.05553810720268007</v>
      </c>
      <c r="J68" s="49"/>
      <c r="K68" s="49"/>
    </row>
    <row r="69" spans="1:11" ht="27.75">
      <c r="A69" s="7" t="s">
        <v>133</v>
      </c>
      <c r="B69" s="7">
        <v>196</v>
      </c>
      <c r="C69" s="7">
        <v>116</v>
      </c>
      <c r="D69" s="7">
        <f t="shared" si="10"/>
        <v>312</v>
      </c>
      <c r="E69" s="24">
        <f t="shared" si="8"/>
        <v>0.6282051282051282</v>
      </c>
      <c r="F69" s="24">
        <f t="shared" si="9"/>
        <v>0.3717948717948718</v>
      </c>
      <c r="G69" s="25">
        <f t="shared" si="11"/>
        <v>0.008165829145728644</v>
      </c>
      <c r="J69" s="49"/>
      <c r="K69" s="49"/>
    </row>
    <row r="70" spans="1:11" ht="27.75">
      <c r="A70" s="7" t="s">
        <v>83</v>
      </c>
      <c r="B70" s="7">
        <v>146</v>
      </c>
      <c r="C70" s="7">
        <v>49</v>
      </c>
      <c r="D70" s="7">
        <f t="shared" si="10"/>
        <v>195</v>
      </c>
      <c r="E70" s="24">
        <f t="shared" si="8"/>
        <v>0.7487179487179487</v>
      </c>
      <c r="F70" s="24">
        <f t="shared" si="9"/>
        <v>0.2512820512820513</v>
      </c>
      <c r="G70" s="25">
        <f t="shared" si="11"/>
        <v>0.005103643216080402</v>
      </c>
      <c r="J70" s="49"/>
      <c r="K70" s="49"/>
    </row>
    <row r="71" spans="1:11" ht="27.75">
      <c r="A71" s="7" t="s">
        <v>46</v>
      </c>
      <c r="B71" s="7">
        <v>202</v>
      </c>
      <c r="C71" s="7">
        <v>165</v>
      </c>
      <c r="D71" s="7">
        <f t="shared" si="10"/>
        <v>367</v>
      </c>
      <c r="E71" s="24">
        <f t="shared" si="8"/>
        <v>0.5504087193460491</v>
      </c>
      <c r="F71" s="24">
        <f t="shared" si="9"/>
        <v>0.44959128065395093</v>
      </c>
      <c r="G71" s="25">
        <f t="shared" si="11"/>
        <v>0.00960531825795645</v>
      </c>
      <c r="J71" s="49"/>
      <c r="K71" s="49"/>
    </row>
    <row r="72" spans="1:11" ht="27.75">
      <c r="A72" s="7" t="s">
        <v>58</v>
      </c>
      <c r="B72" s="7">
        <v>437</v>
      </c>
      <c r="C72" s="7">
        <v>355</v>
      </c>
      <c r="D72" s="7">
        <f t="shared" si="10"/>
        <v>792</v>
      </c>
      <c r="E72" s="24">
        <f t="shared" si="8"/>
        <v>0.5517676767676768</v>
      </c>
      <c r="F72" s="24">
        <f t="shared" si="9"/>
        <v>0.44823232323232326</v>
      </c>
      <c r="G72" s="25">
        <f t="shared" si="11"/>
        <v>0.0207286432160804</v>
      </c>
      <c r="J72" s="49"/>
      <c r="K72" s="49"/>
    </row>
    <row r="73" spans="1:11" ht="27.75">
      <c r="A73" s="7" t="s">
        <v>8</v>
      </c>
      <c r="B73" s="7">
        <v>203</v>
      </c>
      <c r="C73" s="7">
        <v>20</v>
      </c>
      <c r="D73" s="7">
        <f t="shared" si="10"/>
        <v>223</v>
      </c>
      <c r="E73" s="24">
        <f t="shared" si="8"/>
        <v>0.9103139013452914</v>
      </c>
      <c r="F73" s="24">
        <f t="shared" si="9"/>
        <v>0.08968609865470852</v>
      </c>
      <c r="G73" s="25">
        <f t="shared" si="11"/>
        <v>0.005836474036850921</v>
      </c>
      <c r="J73" s="49"/>
      <c r="K73" s="49"/>
    </row>
    <row r="74" spans="1:11" ht="27.75">
      <c r="A74" s="7" t="s">
        <v>16</v>
      </c>
      <c r="B74" s="20">
        <v>1376</v>
      </c>
      <c r="C74" s="20">
        <v>1379</v>
      </c>
      <c r="D74" s="7">
        <f t="shared" si="10"/>
        <v>2755</v>
      </c>
      <c r="E74" s="24">
        <f t="shared" si="8"/>
        <v>0.49945553539019966</v>
      </c>
      <c r="F74" s="24">
        <f t="shared" si="9"/>
        <v>0.5005444646098004</v>
      </c>
      <c r="G74" s="25">
        <f t="shared" si="11"/>
        <v>0.07210531825795645</v>
      </c>
      <c r="J74" s="49"/>
      <c r="K74" s="49"/>
    </row>
    <row r="75" spans="1:11" ht="27.75">
      <c r="A75" s="7" t="s">
        <v>7</v>
      </c>
      <c r="B75" s="20">
        <v>1814</v>
      </c>
      <c r="C75" s="20">
        <v>1189</v>
      </c>
      <c r="D75" s="7">
        <f t="shared" si="10"/>
        <v>3003</v>
      </c>
      <c r="E75" s="24">
        <f t="shared" si="8"/>
        <v>0.604062604062604</v>
      </c>
      <c r="F75" s="24">
        <f t="shared" si="9"/>
        <v>0.39593739593739596</v>
      </c>
      <c r="G75" s="25">
        <f t="shared" si="11"/>
        <v>0.0785961055276382</v>
      </c>
      <c r="J75" s="49"/>
      <c r="K75" s="49"/>
    </row>
    <row r="76" spans="1:11" ht="27.75">
      <c r="A76" s="7" t="s">
        <v>20</v>
      </c>
      <c r="B76" s="7">
        <v>5118</v>
      </c>
      <c r="C76" s="7">
        <v>9069</v>
      </c>
      <c r="D76" s="7">
        <f t="shared" si="10"/>
        <v>14187</v>
      </c>
      <c r="E76" s="24">
        <f t="shared" si="8"/>
        <v>0.3607528018608585</v>
      </c>
      <c r="F76" s="24">
        <f t="shared" si="9"/>
        <v>0.6392471981391414</v>
      </c>
      <c r="G76" s="25">
        <f t="shared" si="11"/>
        <v>0.3713096733668342</v>
      </c>
      <c r="J76" s="49"/>
      <c r="K76" s="49"/>
    </row>
    <row r="77" spans="1:10" ht="27.75">
      <c r="A77" s="7" t="s">
        <v>115</v>
      </c>
      <c r="B77" s="10">
        <v>49</v>
      </c>
      <c r="C77" s="10">
        <v>89</v>
      </c>
      <c r="D77" s="7">
        <f t="shared" si="10"/>
        <v>138</v>
      </c>
      <c r="E77" s="24">
        <f t="shared" si="8"/>
        <v>0.35507246376811596</v>
      </c>
      <c r="F77" s="24">
        <f t="shared" si="9"/>
        <v>0.644927536231884</v>
      </c>
      <c r="G77" s="25">
        <f t="shared" si="11"/>
        <v>0.0036118090452261307</v>
      </c>
      <c r="J77" s="49"/>
    </row>
    <row r="78" spans="1:10" ht="27.75">
      <c r="A78" s="7" t="s">
        <v>84</v>
      </c>
      <c r="B78" s="20">
        <v>751</v>
      </c>
      <c r="C78" s="20">
        <v>4559</v>
      </c>
      <c r="D78" s="7">
        <f t="shared" si="10"/>
        <v>5310</v>
      </c>
      <c r="E78" s="24">
        <f t="shared" si="8"/>
        <v>0.14143126177024481</v>
      </c>
      <c r="F78" s="24">
        <f t="shared" si="9"/>
        <v>0.8585687382297552</v>
      </c>
      <c r="G78" s="25">
        <f t="shared" si="11"/>
        <v>0.13897613065326633</v>
      </c>
      <c r="J78" s="49"/>
    </row>
    <row r="79" spans="1:10" ht="27.75">
      <c r="A79" s="7" t="s">
        <v>11</v>
      </c>
      <c r="B79" s="7">
        <v>2050</v>
      </c>
      <c r="C79" s="7">
        <v>975</v>
      </c>
      <c r="D79" s="7">
        <f t="shared" si="10"/>
        <v>3025</v>
      </c>
      <c r="E79" s="24">
        <f t="shared" si="8"/>
        <v>0.6776859504132231</v>
      </c>
      <c r="F79" s="24">
        <f t="shared" si="9"/>
        <v>0.32231404958677684</v>
      </c>
      <c r="G79" s="25">
        <f t="shared" si="11"/>
        <v>0.07917190117252931</v>
      </c>
      <c r="J79" s="49"/>
    </row>
    <row r="80" spans="1:10" ht="27.75">
      <c r="A80" s="7" t="s">
        <v>13</v>
      </c>
      <c r="B80" s="7">
        <v>434</v>
      </c>
      <c r="C80" s="7">
        <v>461</v>
      </c>
      <c r="D80" s="7">
        <f t="shared" si="10"/>
        <v>895</v>
      </c>
      <c r="E80" s="24">
        <f t="shared" si="8"/>
        <v>0.4849162011173184</v>
      </c>
      <c r="F80" s="24">
        <f t="shared" si="9"/>
        <v>0.5150837988826815</v>
      </c>
      <c r="G80" s="25">
        <f t="shared" si="11"/>
        <v>0.023424413735343385</v>
      </c>
      <c r="J80" s="49"/>
    </row>
    <row r="81" spans="1:10" ht="27.75">
      <c r="A81" s="7" t="s">
        <v>28</v>
      </c>
      <c r="B81" s="11">
        <v>69</v>
      </c>
      <c r="C81" s="11">
        <v>43</v>
      </c>
      <c r="D81" s="7">
        <f t="shared" si="10"/>
        <v>112</v>
      </c>
      <c r="E81" s="24">
        <f t="shared" si="8"/>
        <v>0.6160714285714286</v>
      </c>
      <c r="F81" s="24">
        <f t="shared" si="9"/>
        <v>0.38392857142857145</v>
      </c>
      <c r="G81" s="25">
        <f t="shared" si="11"/>
        <v>0.002931323283082077</v>
      </c>
      <c r="J81" s="49"/>
    </row>
    <row r="82" spans="1:10" ht="27.75">
      <c r="A82" s="7" t="s">
        <v>14</v>
      </c>
      <c r="B82" s="20">
        <v>88</v>
      </c>
      <c r="C82" s="20">
        <v>141</v>
      </c>
      <c r="D82" s="7">
        <f t="shared" si="10"/>
        <v>229</v>
      </c>
      <c r="E82" s="24">
        <f t="shared" si="8"/>
        <v>0.38427947598253276</v>
      </c>
      <c r="F82" s="24">
        <f t="shared" si="9"/>
        <v>0.6157205240174672</v>
      </c>
      <c r="G82" s="25">
        <f t="shared" si="11"/>
        <v>0.005993509212730318</v>
      </c>
      <c r="J82" s="49"/>
    </row>
    <row r="83" spans="1:10" ht="27.75">
      <c r="A83" s="7" t="s">
        <v>10</v>
      </c>
      <c r="B83" s="7">
        <v>72</v>
      </c>
      <c r="C83" s="7">
        <v>49</v>
      </c>
      <c r="D83" s="7">
        <f t="shared" si="10"/>
        <v>121</v>
      </c>
      <c r="E83" s="24">
        <f t="shared" si="8"/>
        <v>0.5950413223140496</v>
      </c>
      <c r="F83" s="24">
        <f t="shared" si="9"/>
        <v>0.4049586776859504</v>
      </c>
      <c r="G83" s="25">
        <f t="shared" si="11"/>
        <v>0.0031668760469011725</v>
      </c>
      <c r="J83" s="49"/>
    </row>
    <row r="84" spans="1:10" ht="27.75">
      <c r="A84" s="7" t="s">
        <v>29</v>
      </c>
      <c r="B84" s="10">
        <v>19</v>
      </c>
      <c r="C84" s="10">
        <v>14</v>
      </c>
      <c r="D84" s="7">
        <f t="shared" si="10"/>
        <v>33</v>
      </c>
      <c r="E84" s="24">
        <f t="shared" si="8"/>
        <v>0.5757575757575758</v>
      </c>
      <c r="F84" s="24">
        <f t="shared" si="9"/>
        <v>0.42424242424242425</v>
      </c>
      <c r="G84" s="25">
        <f t="shared" si="11"/>
        <v>0.0008636934673366835</v>
      </c>
      <c r="J84" s="49"/>
    </row>
    <row r="85" spans="1:10" ht="27.75">
      <c r="A85" s="7" t="s">
        <v>21</v>
      </c>
      <c r="B85" s="7">
        <v>100</v>
      </c>
      <c r="C85" s="7">
        <v>58</v>
      </c>
      <c r="D85" s="7">
        <f t="shared" si="10"/>
        <v>158</v>
      </c>
      <c r="E85" s="24">
        <f t="shared" si="8"/>
        <v>0.6329113924050633</v>
      </c>
      <c r="F85" s="24">
        <f t="shared" si="9"/>
        <v>0.3670886075949367</v>
      </c>
      <c r="G85" s="25">
        <f t="shared" si="11"/>
        <v>0.004135259631490787</v>
      </c>
      <c r="J85" s="49"/>
    </row>
    <row r="86" spans="1:10" ht="27.75">
      <c r="A86" s="7" t="s">
        <v>61</v>
      </c>
      <c r="B86" s="10">
        <v>45</v>
      </c>
      <c r="C86" s="10">
        <v>119</v>
      </c>
      <c r="D86" s="7">
        <f t="shared" si="10"/>
        <v>164</v>
      </c>
      <c r="E86" s="24">
        <f t="shared" si="8"/>
        <v>0.27439024390243905</v>
      </c>
      <c r="F86" s="24">
        <f t="shared" si="9"/>
        <v>0.725609756097561</v>
      </c>
      <c r="G86" s="25">
        <f t="shared" si="11"/>
        <v>0.004292294807370184</v>
      </c>
      <c r="J86" s="49"/>
    </row>
    <row r="87" spans="1:10" ht="27.75">
      <c r="A87" s="7" t="s">
        <v>42</v>
      </c>
      <c r="B87" s="7">
        <v>28</v>
      </c>
      <c r="C87" s="7">
        <v>30</v>
      </c>
      <c r="D87" s="7">
        <f t="shared" si="10"/>
        <v>58</v>
      </c>
      <c r="E87" s="24">
        <f t="shared" si="8"/>
        <v>0.4827586206896552</v>
      </c>
      <c r="F87" s="24">
        <f t="shared" si="9"/>
        <v>0.5172413793103449</v>
      </c>
      <c r="G87" s="25">
        <f t="shared" si="11"/>
        <v>0.0015180067001675042</v>
      </c>
      <c r="J87" s="49"/>
    </row>
    <row r="88" spans="1:7" ht="27.75">
      <c r="A88" s="23" t="s">
        <v>9</v>
      </c>
      <c r="B88" s="18">
        <f>SUM(B63:B87)</f>
        <v>17182</v>
      </c>
      <c r="C88" s="18">
        <f>SUM(C63:C87)</f>
        <v>21026</v>
      </c>
      <c r="D88" s="5">
        <f t="shared" si="10"/>
        <v>38208</v>
      </c>
      <c r="E88" s="25">
        <f t="shared" si="8"/>
        <v>0.4496963986599665</v>
      </c>
      <c r="F88" s="25">
        <f t="shared" si="9"/>
        <v>0.5503036013400335</v>
      </c>
      <c r="G88" s="25">
        <f t="shared" si="11"/>
        <v>1</v>
      </c>
    </row>
    <row r="89" spans="1:7" ht="30">
      <c r="A89" s="51"/>
      <c r="B89" s="70"/>
      <c r="C89" s="70"/>
      <c r="D89" s="70"/>
      <c r="E89" s="70"/>
      <c r="F89" s="70"/>
      <c r="G89" s="70"/>
    </row>
    <row r="90" spans="1:7" ht="30">
      <c r="A90" s="51"/>
      <c r="B90" s="45"/>
      <c r="C90" s="45"/>
      <c r="D90" s="45"/>
      <c r="E90" s="45"/>
      <c r="F90" s="45"/>
      <c r="G90" s="45"/>
    </row>
    <row r="91" spans="1:7" ht="30">
      <c r="A91" s="51"/>
      <c r="B91" s="45"/>
      <c r="C91" s="45"/>
      <c r="D91" s="45"/>
      <c r="E91" s="45"/>
      <c r="F91" s="45"/>
      <c r="G91" s="45"/>
    </row>
    <row r="92" spans="1:7" ht="30">
      <c r="A92" s="122" t="s">
        <v>70</v>
      </c>
      <c r="B92" s="122"/>
      <c r="C92" s="122"/>
      <c r="D92" s="122"/>
      <c r="E92" s="122"/>
      <c r="F92" s="122"/>
      <c r="G92" s="122"/>
    </row>
    <row r="93" spans="1:7" ht="83.25">
      <c r="A93" s="23" t="s">
        <v>18</v>
      </c>
      <c r="B93" s="4" t="s">
        <v>1</v>
      </c>
      <c r="C93" s="4" t="s">
        <v>2</v>
      </c>
      <c r="D93" s="4" t="s">
        <v>3</v>
      </c>
      <c r="E93" s="4" t="s">
        <v>65</v>
      </c>
      <c r="F93" s="4" t="s">
        <v>66</v>
      </c>
      <c r="G93" s="4" t="s">
        <v>71</v>
      </c>
    </row>
    <row r="94" spans="1:10" ht="27.75">
      <c r="A94" s="19" t="s">
        <v>72</v>
      </c>
      <c r="B94" s="6">
        <v>1844</v>
      </c>
      <c r="C94" s="6">
        <v>1554</v>
      </c>
      <c r="D94" s="27">
        <f>B94+C94</f>
        <v>3398</v>
      </c>
      <c r="E94" s="2">
        <f>B94/D94</f>
        <v>0.5426721600941731</v>
      </c>
      <c r="F94" s="2">
        <f>C94/D94</f>
        <v>0.457327839905827</v>
      </c>
      <c r="G94" s="1">
        <f>D94/$D$97</f>
        <v>0.18179872665988978</v>
      </c>
      <c r="J94" s="49"/>
    </row>
    <row r="95" spans="1:10" ht="27.75">
      <c r="A95" s="19" t="s">
        <v>73</v>
      </c>
      <c r="B95" s="6">
        <v>7830</v>
      </c>
      <c r="C95" s="6">
        <v>6191</v>
      </c>
      <c r="D95" s="27">
        <f>B95+C95</f>
        <v>14021</v>
      </c>
      <c r="E95" s="2">
        <f>B95/D95</f>
        <v>0.5584480422223808</v>
      </c>
      <c r="F95" s="2">
        <f>C95/D95</f>
        <v>0.4415519577776193</v>
      </c>
      <c r="G95" s="1">
        <f>D95/$D$97</f>
        <v>0.7501471296345835</v>
      </c>
      <c r="J95" s="49"/>
    </row>
    <row r="96" spans="1:10" ht="27.75">
      <c r="A96" s="19" t="s">
        <v>74</v>
      </c>
      <c r="B96" s="6">
        <v>866</v>
      </c>
      <c r="C96" s="6">
        <v>406</v>
      </c>
      <c r="D96" s="27">
        <f>B96+C96</f>
        <v>1272</v>
      </c>
      <c r="E96" s="2">
        <f>B96/D96</f>
        <v>0.6808176100628931</v>
      </c>
      <c r="F96" s="2">
        <f>C96/D96</f>
        <v>0.3191823899371069</v>
      </c>
      <c r="G96" s="1">
        <f>D96/$D$97</f>
        <v>0.06805414370552672</v>
      </c>
      <c r="J96" s="49"/>
    </row>
    <row r="97" spans="1:7" ht="27.75">
      <c r="A97" s="23" t="s">
        <v>75</v>
      </c>
      <c r="B97" s="4">
        <f>SUM(B94:B96)</f>
        <v>10540</v>
      </c>
      <c r="C97" s="4">
        <f>SUM(C94:C96)</f>
        <v>8151</v>
      </c>
      <c r="D97" s="4">
        <f>SUM(D94:D96)</f>
        <v>18691</v>
      </c>
      <c r="E97" s="1">
        <f>B97/D97</f>
        <v>0.5639077630945375</v>
      </c>
      <c r="F97" s="1">
        <f>C97/D97</f>
        <v>0.4360922369054625</v>
      </c>
      <c r="G97" s="1">
        <f>SUM(G94:G96)</f>
        <v>1</v>
      </c>
    </row>
    <row r="103" spans="1:7" ht="30">
      <c r="A103" s="122" t="s">
        <v>76</v>
      </c>
      <c r="B103" s="122"/>
      <c r="C103" s="122"/>
      <c r="D103" s="122"/>
      <c r="E103" s="122"/>
      <c r="F103" s="122"/>
      <c r="G103" s="122"/>
    </row>
    <row r="104" spans="1:7" ht="83.25">
      <c r="A104" s="23" t="s">
        <v>0</v>
      </c>
      <c r="B104" s="4" t="s">
        <v>1</v>
      </c>
      <c r="C104" s="4" t="s">
        <v>2</v>
      </c>
      <c r="D104" s="4" t="s">
        <v>3</v>
      </c>
      <c r="E104" s="4" t="s">
        <v>65</v>
      </c>
      <c r="F104" s="4" t="s">
        <v>66</v>
      </c>
      <c r="G104" s="4" t="s">
        <v>77</v>
      </c>
    </row>
    <row r="105" spans="1:7" ht="27.75">
      <c r="A105" s="22" t="s">
        <v>123</v>
      </c>
      <c r="B105" s="6">
        <v>5</v>
      </c>
      <c r="C105" s="6">
        <v>3</v>
      </c>
      <c r="D105" s="6">
        <f>B105+C105</f>
        <v>8</v>
      </c>
      <c r="E105" s="2">
        <f aca="true" t="shared" si="12" ref="E105:E114">B105/D105</f>
        <v>0.625</v>
      </c>
      <c r="F105" s="2">
        <f aca="true" t="shared" si="13" ref="F105:F114">C105/D105</f>
        <v>0.375</v>
      </c>
      <c r="G105" s="1">
        <f>D105/$D$115</f>
        <v>0.002354326074161271</v>
      </c>
    </row>
    <row r="106" spans="1:7" ht="27.75">
      <c r="A106" s="31" t="s">
        <v>124</v>
      </c>
      <c r="B106" s="6">
        <v>23</v>
      </c>
      <c r="C106" s="6">
        <v>4</v>
      </c>
      <c r="D106" s="6">
        <f aca="true" t="shared" si="14" ref="D106:D115">B106+C106</f>
        <v>27</v>
      </c>
      <c r="E106" s="2">
        <f t="shared" si="12"/>
        <v>0.8518518518518519</v>
      </c>
      <c r="F106" s="2">
        <f t="shared" si="13"/>
        <v>0.14814814814814814</v>
      </c>
      <c r="G106" s="1">
        <f aca="true" t="shared" si="15" ref="G106:G114">D106/$D$115</f>
        <v>0.007945850500294291</v>
      </c>
    </row>
    <row r="107" spans="1:7" ht="27.75">
      <c r="A107" s="32" t="s">
        <v>125</v>
      </c>
      <c r="B107" s="6">
        <v>9</v>
      </c>
      <c r="C107" s="6">
        <v>7</v>
      </c>
      <c r="D107" s="6">
        <f t="shared" si="14"/>
        <v>16</v>
      </c>
      <c r="E107" s="2">
        <f t="shared" si="12"/>
        <v>0.5625</v>
      </c>
      <c r="F107" s="2">
        <f t="shared" si="13"/>
        <v>0.4375</v>
      </c>
      <c r="G107" s="1">
        <f t="shared" si="15"/>
        <v>0.004708652148322542</v>
      </c>
    </row>
    <row r="108" spans="1:7" ht="27.75">
      <c r="A108" s="31" t="s">
        <v>126</v>
      </c>
      <c r="B108" s="6">
        <v>58</v>
      </c>
      <c r="C108" s="6">
        <v>21</v>
      </c>
      <c r="D108" s="6">
        <f t="shared" si="14"/>
        <v>79</v>
      </c>
      <c r="E108" s="2">
        <f t="shared" si="12"/>
        <v>0.7341772151898734</v>
      </c>
      <c r="F108" s="2">
        <f t="shared" si="13"/>
        <v>0.26582278481012656</v>
      </c>
      <c r="G108" s="1">
        <f t="shared" si="15"/>
        <v>0.023248969982342556</v>
      </c>
    </row>
    <row r="109" spans="1:7" ht="27.75">
      <c r="A109" s="31" t="s">
        <v>127</v>
      </c>
      <c r="B109" s="6">
        <v>106</v>
      </c>
      <c r="C109" s="6">
        <v>122</v>
      </c>
      <c r="D109" s="6">
        <f t="shared" si="14"/>
        <v>228</v>
      </c>
      <c r="E109" s="2">
        <f t="shared" si="12"/>
        <v>0.4649122807017544</v>
      </c>
      <c r="F109" s="2">
        <f t="shared" si="13"/>
        <v>0.5350877192982456</v>
      </c>
      <c r="G109" s="1">
        <f t="shared" si="15"/>
        <v>0.06709829311359623</v>
      </c>
    </row>
    <row r="110" spans="1:7" ht="27.75">
      <c r="A110" s="31" t="s">
        <v>128</v>
      </c>
      <c r="B110" s="6">
        <v>26</v>
      </c>
      <c r="C110" s="6">
        <v>4</v>
      </c>
      <c r="D110" s="6">
        <f t="shared" si="14"/>
        <v>30</v>
      </c>
      <c r="E110" s="2">
        <f t="shared" si="12"/>
        <v>0.8666666666666667</v>
      </c>
      <c r="F110" s="2">
        <f t="shared" si="13"/>
        <v>0.13333333333333333</v>
      </c>
      <c r="G110" s="1">
        <f t="shared" si="15"/>
        <v>0.008828722778104767</v>
      </c>
    </row>
    <row r="111" spans="1:11" ht="27.75">
      <c r="A111" s="33" t="s">
        <v>17</v>
      </c>
      <c r="B111" s="6">
        <v>1317</v>
      </c>
      <c r="C111" s="6">
        <v>1294</v>
      </c>
      <c r="D111" s="6">
        <f t="shared" si="14"/>
        <v>2611</v>
      </c>
      <c r="E111" s="2">
        <f t="shared" si="12"/>
        <v>0.5044044427422444</v>
      </c>
      <c r="F111" s="2">
        <f t="shared" si="13"/>
        <v>0.49559555725775567</v>
      </c>
      <c r="G111" s="1">
        <f t="shared" si="15"/>
        <v>0.768393172454385</v>
      </c>
      <c r="J111" s="49"/>
      <c r="K111" s="49"/>
    </row>
    <row r="112" spans="1:11" ht="27.75">
      <c r="A112" s="34" t="s">
        <v>63</v>
      </c>
      <c r="B112" s="19">
        <v>205</v>
      </c>
      <c r="C112" s="19">
        <v>46</v>
      </c>
      <c r="D112" s="6">
        <f t="shared" si="14"/>
        <v>251</v>
      </c>
      <c r="E112" s="2">
        <f t="shared" si="12"/>
        <v>0.8167330677290837</v>
      </c>
      <c r="F112" s="2">
        <f t="shared" si="13"/>
        <v>0.18326693227091634</v>
      </c>
      <c r="G112" s="1">
        <f t="shared" si="15"/>
        <v>0.07386698057680989</v>
      </c>
      <c r="J112" s="49"/>
      <c r="K112" s="49"/>
    </row>
    <row r="113" spans="1:11" ht="27.75">
      <c r="A113" s="34" t="s">
        <v>78</v>
      </c>
      <c r="B113" s="19">
        <v>73</v>
      </c>
      <c r="C113" s="19">
        <v>11</v>
      </c>
      <c r="D113" s="6">
        <f t="shared" si="14"/>
        <v>84</v>
      </c>
      <c r="E113" s="2">
        <f t="shared" si="12"/>
        <v>0.8690476190476191</v>
      </c>
      <c r="F113" s="2">
        <f t="shared" si="13"/>
        <v>0.13095238095238096</v>
      </c>
      <c r="G113" s="1">
        <f t="shared" si="15"/>
        <v>0.024720423778693348</v>
      </c>
      <c r="J113" s="49"/>
      <c r="K113" s="49"/>
    </row>
    <row r="114" spans="1:11" ht="27.75">
      <c r="A114" s="33" t="s">
        <v>121</v>
      </c>
      <c r="B114" s="19">
        <v>22</v>
      </c>
      <c r="C114" s="19">
        <v>42</v>
      </c>
      <c r="D114" s="6">
        <f t="shared" si="14"/>
        <v>64</v>
      </c>
      <c r="E114" s="2">
        <f t="shared" si="12"/>
        <v>0.34375</v>
      </c>
      <c r="F114" s="2">
        <f t="shared" si="13"/>
        <v>0.65625</v>
      </c>
      <c r="G114" s="1">
        <f t="shared" si="15"/>
        <v>0.01883460859329017</v>
      </c>
      <c r="J114" s="49"/>
      <c r="K114" s="49"/>
    </row>
    <row r="115" spans="1:7" ht="27.75">
      <c r="A115" s="23" t="s">
        <v>122</v>
      </c>
      <c r="B115" s="29">
        <f>SUM(B105:B114)</f>
        <v>1844</v>
      </c>
      <c r="C115" s="29">
        <f>SUM(C105:C114)</f>
        <v>1554</v>
      </c>
      <c r="D115" s="46">
        <f t="shared" si="14"/>
        <v>3398</v>
      </c>
      <c r="E115" s="1">
        <f>B115/D115</f>
        <v>0.5426721600941731</v>
      </c>
      <c r="F115" s="1">
        <f>C115/D115</f>
        <v>0.457327839905827</v>
      </c>
      <c r="G115" s="21">
        <f>SUM(G105:G114)</f>
        <v>1</v>
      </c>
    </row>
    <row r="116" spans="1:7" ht="27.75">
      <c r="A116" s="125" t="s">
        <v>129</v>
      </c>
      <c r="B116" s="126"/>
      <c r="C116" s="126"/>
      <c r="D116" s="126"/>
      <c r="E116" s="126"/>
      <c r="F116" s="126"/>
      <c r="G116" s="126"/>
    </row>
    <row r="118" spans="1:10" ht="30">
      <c r="A118" s="122" t="s">
        <v>106</v>
      </c>
      <c r="B118" s="122"/>
      <c r="C118" s="122"/>
      <c r="D118" s="122"/>
      <c r="E118" s="122"/>
      <c r="F118" s="122"/>
      <c r="G118" s="122"/>
      <c r="J118" s="49"/>
    </row>
    <row r="119" spans="1:10" ht="83.25">
      <c r="A119" s="23" t="s">
        <v>0</v>
      </c>
      <c r="B119" s="4" t="s">
        <v>1</v>
      </c>
      <c r="C119" s="4" t="s">
        <v>2</v>
      </c>
      <c r="D119" s="4" t="s">
        <v>3</v>
      </c>
      <c r="E119" s="4" t="s">
        <v>65</v>
      </c>
      <c r="F119" s="4" t="s">
        <v>66</v>
      </c>
      <c r="G119" s="4" t="s">
        <v>80</v>
      </c>
      <c r="J119" s="49"/>
    </row>
    <row r="120" spans="1:10" ht="27.75">
      <c r="A120" s="7" t="s">
        <v>4</v>
      </c>
      <c r="B120" s="6">
        <v>1671</v>
      </c>
      <c r="C120" s="6">
        <v>740</v>
      </c>
      <c r="D120" s="6">
        <f>B120+C120</f>
        <v>2411</v>
      </c>
      <c r="E120" s="2">
        <f>B120/D120</f>
        <v>0.6930734135213604</v>
      </c>
      <c r="F120" s="2">
        <f>C120/D120</f>
        <v>0.3069265864786396</v>
      </c>
      <c r="G120" s="1">
        <f>D120/$D$150</f>
        <v>0.17129662522202488</v>
      </c>
      <c r="J120" s="49"/>
    </row>
    <row r="121" spans="1:10" ht="27.75">
      <c r="A121" s="7" t="s">
        <v>53</v>
      </c>
      <c r="B121" s="6">
        <v>452</v>
      </c>
      <c r="C121" s="6">
        <v>306</v>
      </c>
      <c r="D121" s="6">
        <f aca="true" t="shared" si="16" ref="D121:D149">B121+C121</f>
        <v>758</v>
      </c>
      <c r="E121" s="2">
        <f aca="true" t="shared" si="17" ref="E121:E147">B121/D121</f>
        <v>0.5963060686015831</v>
      </c>
      <c r="F121" s="2">
        <f aca="true" t="shared" si="18" ref="F121:F147">C121/D121</f>
        <v>0.40369393139841686</v>
      </c>
      <c r="G121" s="1">
        <f aca="true" t="shared" si="19" ref="G121:G149">D121/$D$150</f>
        <v>0.05385435168738899</v>
      </c>
      <c r="J121" s="49"/>
    </row>
    <row r="122" spans="1:10" ht="27.75">
      <c r="A122" s="7" t="s">
        <v>5</v>
      </c>
      <c r="B122" s="6">
        <v>173</v>
      </c>
      <c r="C122" s="6">
        <v>332</v>
      </c>
      <c r="D122" s="6">
        <f t="shared" si="16"/>
        <v>505</v>
      </c>
      <c r="E122" s="2">
        <f t="shared" si="17"/>
        <v>0.3425742574257426</v>
      </c>
      <c r="F122" s="2">
        <f t="shared" si="18"/>
        <v>0.6574257425742575</v>
      </c>
      <c r="G122" s="1">
        <f t="shared" si="19"/>
        <v>0.035879218472468916</v>
      </c>
      <c r="J122" s="49"/>
    </row>
    <row r="123" spans="1:10" ht="27.75">
      <c r="A123" s="7" t="s">
        <v>81</v>
      </c>
      <c r="B123" s="6">
        <v>442</v>
      </c>
      <c r="C123" s="6">
        <v>412</v>
      </c>
      <c r="D123" s="6">
        <f t="shared" si="16"/>
        <v>854</v>
      </c>
      <c r="E123" s="2">
        <f t="shared" si="17"/>
        <v>0.5175644028103045</v>
      </c>
      <c r="F123" s="2">
        <f t="shared" si="18"/>
        <v>0.48243559718969553</v>
      </c>
      <c r="G123" s="1">
        <f t="shared" si="19"/>
        <v>0.06067495559502664</v>
      </c>
      <c r="J123" s="49"/>
    </row>
    <row r="124" spans="1:10" ht="27.75">
      <c r="A124" s="67" t="s">
        <v>6</v>
      </c>
      <c r="B124" s="6">
        <v>191</v>
      </c>
      <c r="C124" s="6">
        <v>341</v>
      </c>
      <c r="D124" s="6">
        <f t="shared" si="16"/>
        <v>532</v>
      </c>
      <c r="E124" s="2">
        <f t="shared" si="17"/>
        <v>0.35902255639097747</v>
      </c>
      <c r="F124" s="2">
        <f t="shared" si="18"/>
        <v>0.6409774436090225</v>
      </c>
      <c r="G124" s="1">
        <f t="shared" si="19"/>
        <v>0.037797513321492004</v>
      </c>
      <c r="J124" s="49"/>
    </row>
    <row r="125" spans="1:10" ht="27.75">
      <c r="A125" s="67" t="s">
        <v>117</v>
      </c>
      <c r="B125" s="6">
        <v>584</v>
      </c>
      <c r="C125" s="6">
        <v>229</v>
      </c>
      <c r="D125" s="6">
        <f t="shared" si="16"/>
        <v>813</v>
      </c>
      <c r="E125" s="2">
        <f t="shared" si="17"/>
        <v>0.7183271832718328</v>
      </c>
      <c r="F125" s="2">
        <f t="shared" si="18"/>
        <v>0.2816728167281673</v>
      </c>
      <c r="G125" s="1">
        <f t="shared" si="19"/>
        <v>0.057761989342806394</v>
      </c>
      <c r="J125" s="49"/>
    </row>
    <row r="126" spans="1:10" ht="27.75">
      <c r="A126" s="67" t="s">
        <v>133</v>
      </c>
      <c r="B126" s="6">
        <v>141</v>
      </c>
      <c r="C126" s="6">
        <v>61</v>
      </c>
      <c r="D126" s="6">
        <f t="shared" si="16"/>
        <v>202</v>
      </c>
      <c r="E126" s="2">
        <f t="shared" si="17"/>
        <v>0.698019801980198</v>
      </c>
      <c r="F126" s="2">
        <f t="shared" si="18"/>
        <v>0.30198019801980197</v>
      </c>
      <c r="G126" s="1">
        <f t="shared" si="19"/>
        <v>0.014351687388987566</v>
      </c>
      <c r="J126" s="49"/>
    </row>
    <row r="127" spans="1:10" ht="27.75">
      <c r="A127" s="68" t="s">
        <v>83</v>
      </c>
      <c r="B127" s="6">
        <v>115</v>
      </c>
      <c r="C127" s="6">
        <v>85</v>
      </c>
      <c r="D127" s="6">
        <f t="shared" si="16"/>
        <v>200</v>
      </c>
      <c r="E127" s="2">
        <f t="shared" si="17"/>
        <v>0.575</v>
      </c>
      <c r="F127" s="2">
        <f t="shared" si="18"/>
        <v>0.425</v>
      </c>
      <c r="G127" s="1">
        <f t="shared" si="19"/>
        <v>0.014209591474245116</v>
      </c>
      <c r="J127" s="49"/>
    </row>
    <row r="128" spans="1:10" ht="27.75">
      <c r="A128" s="7" t="s">
        <v>46</v>
      </c>
      <c r="B128" s="30">
        <v>35</v>
      </c>
      <c r="C128" s="30">
        <v>32</v>
      </c>
      <c r="D128" s="6">
        <f t="shared" si="16"/>
        <v>67</v>
      </c>
      <c r="E128" s="2">
        <f t="shared" si="17"/>
        <v>0.5223880597014925</v>
      </c>
      <c r="F128" s="2">
        <f t="shared" si="18"/>
        <v>0.47761194029850745</v>
      </c>
      <c r="G128" s="1">
        <f t="shared" si="19"/>
        <v>0.004760213143872114</v>
      </c>
      <c r="J128" s="49"/>
    </row>
    <row r="129" spans="1:10" ht="27.75">
      <c r="A129" s="67" t="s">
        <v>58</v>
      </c>
      <c r="B129" s="6">
        <v>572</v>
      </c>
      <c r="C129" s="6">
        <v>613</v>
      </c>
      <c r="D129" s="6">
        <f t="shared" si="16"/>
        <v>1185</v>
      </c>
      <c r="E129" s="2">
        <f t="shared" si="17"/>
        <v>0.48270042194092827</v>
      </c>
      <c r="F129" s="2">
        <f t="shared" si="18"/>
        <v>0.5172995780590718</v>
      </c>
      <c r="G129" s="1">
        <f t="shared" si="19"/>
        <v>0.08419182948490231</v>
      </c>
      <c r="J129" s="49"/>
    </row>
    <row r="130" spans="1:10" ht="27.75">
      <c r="A130" s="7" t="s">
        <v>8</v>
      </c>
      <c r="B130" s="6">
        <v>28</v>
      </c>
      <c r="C130" s="6">
        <v>5</v>
      </c>
      <c r="D130" s="6">
        <f t="shared" si="16"/>
        <v>33</v>
      </c>
      <c r="E130" s="2">
        <f t="shared" si="17"/>
        <v>0.8484848484848485</v>
      </c>
      <c r="F130" s="2">
        <f t="shared" si="18"/>
        <v>0.15151515151515152</v>
      </c>
      <c r="G130" s="1">
        <f t="shared" si="19"/>
        <v>0.002344582593250444</v>
      </c>
      <c r="J130" s="49"/>
    </row>
    <row r="131" spans="1:10" ht="27.75">
      <c r="A131" s="67" t="s">
        <v>59</v>
      </c>
      <c r="B131" s="6">
        <v>495</v>
      </c>
      <c r="C131" s="6">
        <v>501</v>
      </c>
      <c r="D131" s="6">
        <f t="shared" si="16"/>
        <v>996</v>
      </c>
      <c r="E131" s="2">
        <f t="shared" si="17"/>
        <v>0.49698795180722893</v>
      </c>
      <c r="F131" s="2">
        <f t="shared" si="18"/>
        <v>0.5030120481927711</v>
      </c>
      <c r="G131" s="1">
        <f t="shared" si="19"/>
        <v>0.07076376554174067</v>
      </c>
      <c r="J131" s="49"/>
    </row>
    <row r="132" spans="1:10" ht="27.75">
      <c r="A132" s="67" t="s">
        <v>7</v>
      </c>
      <c r="B132" s="6">
        <v>374</v>
      </c>
      <c r="C132" s="6">
        <v>188</v>
      </c>
      <c r="D132" s="6">
        <f t="shared" si="16"/>
        <v>562</v>
      </c>
      <c r="E132" s="2">
        <f t="shared" si="17"/>
        <v>0.6654804270462633</v>
      </c>
      <c r="F132" s="2">
        <f t="shared" si="18"/>
        <v>0.33451957295373663</v>
      </c>
      <c r="G132" s="1">
        <f t="shared" si="19"/>
        <v>0.03992895204262877</v>
      </c>
      <c r="J132" s="49"/>
    </row>
    <row r="133" spans="1:10" ht="27.75">
      <c r="A133" s="67" t="s">
        <v>20</v>
      </c>
      <c r="B133" s="6">
        <v>755</v>
      </c>
      <c r="C133" s="6">
        <v>963</v>
      </c>
      <c r="D133" s="6">
        <f t="shared" si="16"/>
        <v>1718</v>
      </c>
      <c r="E133" s="2">
        <f t="shared" si="17"/>
        <v>0.4394644935972061</v>
      </c>
      <c r="F133" s="2">
        <f t="shared" si="18"/>
        <v>0.5605355064027939</v>
      </c>
      <c r="G133" s="1">
        <f t="shared" si="19"/>
        <v>0.12206039076376554</v>
      </c>
      <c r="J133" s="49"/>
    </row>
    <row r="134" spans="1:10" ht="27.75">
      <c r="A134" s="67" t="s">
        <v>115</v>
      </c>
      <c r="B134" s="6">
        <v>32</v>
      </c>
      <c r="C134" s="6">
        <v>52</v>
      </c>
      <c r="D134" s="6">
        <f t="shared" si="16"/>
        <v>84</v>
      </c>
      <c r="E134" s="2">
        <f t="shared" si="17"/>
        <v>0.38095238095238093</v>
      </c>
      <c r="F134" s="2">
        <f t="shared" si="18"/>
        <v>0.6190476190476191</v>
      </c>
      <c r="G134" s="1">
        <f t="shared" si="19"/>
        <v>0.005968028419182948</v>
      </c>
      <c r="J134" s="49"/>
    </row>
    <row r="135" spans="1:10" ht="27.75">
      <c r="A135" s="67" t="s">
        <v>84</v>
      </c>
      <c r="B135" s="6">
        <v>116</v>
      </c>
      <c r="C135" s="6">
        <v>268</v>
      </c>
      <c r="D135" s="6">
        <f t="shared" si="16"/>
        <v>384</v>
      </c>
      <c r="E135" s="2">
        <f t="shared" si="17"/>
        <v>0.3020833333333333</v>
      </c>
      <c r="F135" s="2">
        <f t="shared" si="18"/>
        <v>0.6979166666666666</v>
      </c>
      <c r="G135" s="1">
        <f t="shared" si="19"/>
        <v>0.027282415630550623</v>
      </c>
      <c r="J135" s="49"/>
    </row>
    <row r="136" spans="1:10" ht="27.75">
      <c r="A136" s="67" t="s">
        <v>11</v>
      </c>
      <c r="B136" s="28">
        <v>662</v>
      </c>
      <c r="C136" s="28">
        <v>360</v>
      </c>
      <c r="D136" s="6">
        <f t="shared" si="16"/>
        <v>1022</v>
      </c>
      <c r="E136" s="2">
        <f t="shared" si="17"/>
        <v>0.6477495107632094</v>
      </c>
      <c r="F136" s="2">
        <f t="shared" si="18"/>
        <v>0.3522504892367906</v>
      </c>
      <c r="G136" s="1">
        <f t="shared" si="19"/>
        <v>0.07261101243339255</v>
      </c>
      <c r="J136" s="49"/>
    </row>
    <row r="137" spans="1:10" ht="27.75">
      <c r="A137" s="67" t="s">
        <v>13</v>
      </c>
      <c r="B137" s="6">
        <v>278</v>
      </c>
      <c r="C137" s="6">
        <v>117</v>
      </c>
      <c r="D137" s="6">
        <f t="shared" si="16"/>
        <v>395</v>
      </c>
      <c r="E137" s="2">
        <f t="shared" si="17"/>
        <v>0.7037974683544304</v>
      </c>
      <c r="F137" s="2">
        <f t="shared" si="18"/>
        <v>0.29620253164556964</v>
      </c>
      <c r="G137" s="1">
        <f t="shared" si="19"/>
        <v>0.028063943161634103</v>
      </c>
      <c r="J137" s="49"/>
    </row>
    <row r="138" spans="1:10" ht="27.75">
      <c r="A138" s="67" t="s">
        <v>28</v>
      </c>
      <c r="B138" s="6">
        <v>135</v>
      </c>
      <c r="C138" s="6">
        <v>59</v>
      </c>
      <c r="D138" s="6">
        <f t="shared" si="16"/>
        <v>194</v>
      </c>
      <c r="E138" s="2">
        <f t="shared" si="17"/>
        <v>0.6958762886597938</v>
      </c>
      <c r="F138" s="2">
        <f t="shared" si="18"/>
        <v>0.30412371134020616</v>
      </c>
      <c r="G138" s="1">
        <f t="shared" si="19"/>
        <v>0.013783303730017762</v>
      </c>
      <c r="J138" s="49"/>
    </row>
    <row r="139" spans="1:10" ht="27.75">
      <c r="A139" s="67" t="s">
        <v>14</v>
      </c>
      <c r="B139" s="6">
        <v>52</v>
      </c>
      <c r="C139" s="6">
        <v>84</v>
      </c>
      <c r="D139" s="6">
        <f t="shared" si="16"/>
        <v>136</v>
      </c>
      <c r="E139" s="2">
        <f t="shared" si="17"/>
        <v>0.38235294117647056</v>
      </c>
      <c r="F139" s="2">
        <f t="shared" si="18"/>
        <v>0.6176470588235294</v>
      </c>
      <c r="G139" s="1">
        <f t="shared" si="19"/>
        <v>0.009662522202486678</v>
      </c>
      <c r="J139" s="49"/>
    </row>
    <row r="140" spans="1:10" ht="27.75">
      <c r="A140" s="67" t="s">
        <v>10</v>
      </c>
      <c r="B140" s="28">
        <v>33</v>
      </c>
      <c r="C140" s="28">
        <v>15</v>
      </c>
      <c r="D140" s="6">
        <f t="shared" si="16"/>
        <v>48</v>
      </c>
      <c r="E140" s="2">
        <f t="shared" si="17"/>
        <v>0.6875</v>
      </c>
      <c r="F140" s="2">
        <f t="shared" si="18"/>
        <v>0.3125</v>
      </c>
      <c r="G140" s="1">
        <f t="shared" si="19"/>
        <v>0.003410301953818828</v>
      </c>
      <c r="J140" s="49"/>
    </row>
    <row r="141" spans="1:10" ht="27.75">
      <c r="A141" s="67" t="s">
        <v>21</v>
      </c>
      <c r="B141" s="28">
        <v>6</v>
      </c>
      <c r="C141" s="28">
        <v>10</v>
      </c>
      <c r="D141" s="6">
        <f t="shared" si="16"/>
        <v>16</v>
      </c>
      <c r="E141" s="2">
        <f t="shared" si="17"/>
        <v>0.375</v>
      </c>
      <c r="F141" s="2">
        <f t="shared" si="18"/>
        <v>0.625</v>
      </c>
      <c r="G141" s="1">
        <f t="shared" si="19"/>
        <v>0.0011367673179396092</v>
      </c>
      <c r="J141" s="49"/>
    </row>
    <row r="142" spans="1:10" ht="27.75">
      <c r="A142" s="19" t="s">
        <v>63</v>
      </c>
      <c r="B142" s="6">
        <v>75</v>
      </c>
      <c r="C142" s="6">
        <v>17</v>
      </c>
      <c r="D142" s="6">
        <f t="shared" si="16"/>
        <v>92</v>
      </c>
      <c r="E142" s="2">
        <f t="shared" si="17"/>
        <v>0.8152173913043478</v>
      </c>
      <c r="F142" s="2">
        <f t="shared" si="18"/>
        <v>0.18478260869565216</v>
      </c>
      <c r="G142" s="1">
        <f t="shared" si="19"/>
        <v>0.0065364120781527535</v>
      </c>
      <c r="I142" s="54">
        <f>D142+D112+D174</f>
        <v>346</v>
      </c>
      <c r="J142" s="49"/>
    </row>
    <row r="143" spans="1:10" ht="27.75">
      <c r="A143" s="19" t="s">
        <v>78</v>
      </c>
      <c r="B143" s="6">
        <v>9</v>
      </c>
      <c r="C143" s="6">
        <v>3</v>
      </c>
      <c r="D143" s="6">
        <f t="shared" si="16"/>
        <v>12</v>
      </c>
      <c r="E143" s="2">
        <f t="shared" si="17"/>
        <v>0.75</v>
      </c>
      <c r="F143" s="2">
        <f t="shared" si="18"/>
        <v>0.25</v>
      </c>
      <c r="G143" s="1">
        <f t="shared" si="19"/>
        <v>0.000852575488454707</v>
      </c>
      <c r="I143" s="54">
        <f>D143+D113+D175</f>
        <v>99</v>
      </c>
      <c r="J143" s="49"/>
    </row>
    <row r="144" spans="1:10" ht="27.75">
      <c r="A144" s="19" t="s">
        <v>43</v>
      </c>
      <c r="B144" s="6">
        <v>78</v>
      </c>
      <c r="C144" s="6">
        <v>69</v>
      </c>
      <c r="D144" s="6">
        <f t="shared" si="16"/>
        <v>147</v>
      </c>
      <c r="E144" s="2">
        <f t="shared" si="17"/>
        <v>0.5306122448979592</v>
      </c>
      <c r="F144" s="2">
        <f t="shared" si="18"/>
        <v>0.46938775510204084</v>
      </c>
      <c r="G144" s="1">
        <f t="shared" si="19"/>
        <v>0.01044404973357016</v>
      </c>
      <c r="I144" s="54">
        <f>D144</f>
        <v>147</v>
      </c>
      <c r="J144" s="49"/>
    </row>
    <row r="145" spans="1:10" ht="27.75">
      <c r="A145" s="19" t="s">
        <v>62</v>
      </c>
      <c r="B145" s="6">
        <v>45</v>
      </c>
      <c r="C145" s="6">
        <v>38</v>
      </c>
      <c r="D145" s="6">
        <f t="shared" si="16"/>
        <v>83</v>
      </c>
      <c r="E145" s="2">
        <f t="shared" si="17"/>
        <v>0.5421686746987951</v>
      </c>
      <c r="F145" s="2">
        <f t="shared" si="18"/>
        <v>0.4578313253012048</v>
      </c>
      <c r="G145" s="1">
        <f t="shared" si="19"/>
        <v>0.005896980461811723</v>
      </c>
      <c r="I145" s="54">
        <f>D145</f>
        <v>83</v>
      </c>
      <c r="J145" s="49"/>
    </row>
    <row r="146" spans="1:10" ht="27.75">
      <c r="A146" s="19" t="s">
        <v>79</v>
      </c>
      <c r="B146" s="6">
        <v>234</v>
      </c>
      <c r="C146" s="6">
        <v>280</v>
      </c>
      <c r="D146" s="6">
        <f t="shared" si="16"/>
        <v>514</v>
      </c>
      <c r="E146" s="2">
        <f t="shared" si="17"/>
        <v>0.45525291828793774</v>
      </c>
      <c r="F146" s="2">
        <f t="shared" si="18"/>
        <v>0.5447470817120622</v>
      </c>
      <c r="G146" s="1">
        <f t="shared" si="19"/>
        <v>0.036518650088809945</v>
      </c>
      <c r="I146" s="54">
        <f>D146+D114</f>
        <v>578</v>
      </c>
      <c r="J146" s="49"/>
    </row>
    <row r="147" spans="1:10" ht="27.75">
      <c r="A147" s="19" t="s">
        <v>120</v>
      </c>
      <c r="B147" s="6">
        <v>44</v>
      </c>
      <c r="C147" s="6">
        <v>11</v>
      </c>
      <c r="D147" s="6">
        <f t="shared" si="16"/>
        <v>55</v>
      </c>
      <c r="E147" s="2">
        <f t="shared" si="17"/>
        <v>0.8</v>
      </c>
      <c r="F147" s="2">
        <f t="shared" si="18"/>
        <v>0.2</v>
      </c>
      <c r="G147" s="1">
        <f t="shared" si="19"/>
        <v>0.003907637655417406</v>
      </c>
      <c r="I147" s="54">
        <f>D147+D176</f>
        <v>59</v>
      </c>
      <c r="J147" s="49"/>
    </row>
    <row r="148" spans="1:10" ht="27.75">
      <c r="A148" s="69" t="s">
        <v>44</v>
      </c>
      <c r="B148" s="19">
        <v>19</v>
      </c>
      <c r="C148" s="19">
        <v>17</v>
      </c>
      <c r="D148" s="6">
        <f t="shared" si="16"/>
        <v>36</v>
      </c>
      <c r="E148" s="2">
        <f>B148/D148</f>
        <v>0.5277777777777778</v>
      </c>
      <c r="F148" s="2">
        <f>C148/D148</f>
        <v>0.4722222222222222</v>
      </c>
      <c r="G148" s="1">
        <f t="shared" si="19"/>
        <v>0.0025577264653641207</v>
      </c>
      <c r="I148" s="54">
        <f>D148</f>
        <v>36</v>
      </c>
      <c r="J148" s="49"/>
    </row>
    <row r="149" spans="1:10" ht="27.75">
      <c r="A149" s="69" t="s">
        <v>45</v>
      </c>
      <c r="B149" s="19">
        <v>9</v>
      </c>
      <c r="C149" s="19">
        <v>12</v>
      </c>
      <c r="D149" s="6">
        <f t="shared" si="16"/>
        <v>21</v>
      </c>
      <c r="E149" s="2">
        <f>B149/D149</f>
        <v>0.42857142857142855</v>
      </c>
      <c r="F149" s="2">
        <f>C149/D149</f>
        <v>0.5714285714285714</v>
      </c>
      <c r="G149" s="1">
        <f t="shared" si="19"/>
        <v>0.001492007104795737</v>
      </c>
      <c r="I149" s="54">
        <f>D149</f>
        <v>21</v>
      </c>
      <c r="J149" s="49"/>
    </row>
    <row r="150" spans="1:9" ht="27.75">
      <c r="A150" s="23" t="s">
        <v>130</v>
      </c>
      <c r="B150" s="29">
        <f>SUM(B120:B149)</f>
        <v>7855</v>
      </c>
      <c r="C150" s="29">
        <f>SUM(C120:C149)</f>
        <v>6220</v>
      </c>
      <c r="D150" s="29">
        <f>B150+C150</f>
        <v>14075</v>
      </c>
      <c r="E150" s="1">
        <f>B150/D150</f>
        <v>0.5580817051509769</v>
      </c>
      <c r="F150" s="1">
        <f>C150/D150</f>
        <v>0.44191829484902306</v>
      </c>
      <c r="G150" s="21">
        <f>SUM(G120:G149)</f>
        <v>1.0000000000000002</v>
      </c>
      <c r="I150" s="54">
        <f>SUM(I142:I149)</f>
        <v>1369</v>
      </c>
    </row>
    <row r="155" spans="1:7" ht="30">
      <c r="A155" s="122" t="s">
        <v>85</v>
      </c>
      <c r="B155" s="122"/>
      <c r="C155" s="122"/>
      <c r="D155" s="122"/>
      <c r="E155" s="122"/>
      <c r="F155" s="122"/>
      <c r="G155" s="122"/>
    </row>
    <row r="156" spans="1:10" ht="83.25">
      <c r="A156" s="23" t="s">
        <v>0</v>
      </c>
      <c r="B156" s="4" t="s">
        <v>1</v>
      </c>
      <c r="C156" s="4" t="s">
        <v>2</v>
      </c>
      <c r="D156" s="4" t="s">
        <v>3</v>
      </c>
      <c r="E156" s="4" t="s">
        <v>65</v>
      </c>
      <c r="F156" s="4" t="s">
        <v>66</v>
      </c>
      <c r="G156" s="4" t="s">
        <v>86</v>
      </c>
      <c r="J156" s="49"/>
    </row>
    <row r="157" spans="1:10" ht="27.75">
      <c r="A157" s="6" t="s">
        <v>4</v>
      </c>
      <c r="B157" s="6">
        <v>32</v>
      </c>
      <c r="C157" s="6">
        <v>24</v>
      </c>
      <c r="D157" s="6">
        <f>B157+C157</f>
        <v>56</v>
      </c>
      <c r="E157" s="2">
        <f aca="true" t="shared" si="20" ref="E157:E175">B157/D157</f>
        <v>0.5714285714285714</v>
      </c>
      <c r="F157" s="2">
        <f aca="true" t="shared" si="21" ref="F157:F175">C157/D157</f>
        <v>0.42857142857142855</v>
      </c>
      <c r="G157" s="1">
        <f>D157/$D$177</f>
        <v>0.0440251572327044</v>
      </c>
      <c r="J157" s="49"/>
    </row>
    <row r="158" spans="1:10" ht="27.75">
      <c r="A158" s="6" t="s">
        <v>53</v>
      </c>
      <c r="B158" s="6">
        <v>54</v>
      </c>
      <c r="C158" s="6">
        <v>7</v>
      </c>
      <c r="D158" s="6">
        <f aca="true" t="shared" si="22" ref="D158:D175">B158+C158</f>
        <v>61</v>
      </c>
      <c r="E158" s="2">
        <f t="shared" si="20"/>
        <v>0.8852459016393442</v>
      </c>
      <c r="F158" s="2">
        <f t="shared" si="21"/>
        <v>0.11475409836065574</v>
      </c>
      <c r="G158" s="1">
        <f aca="true" t="shared" si="23" ref="G158:G176">D158/$D$177</f>
        <v>0.0479559748427673</v>
      </c>
      <c r="J158" s="49"/>
    </row>
    <row r="159" spans="1:10" ht="27.75">
      <c r="A159" s="6" t="s">
        <v>5</v>
      </c>
      <c r="B159" s="6">
        <v>4</v>
      </c>
      <c r="C159" s="6">
        <v>6</v>
      </c>
      <c r="D159" s="6">
        <f t="shared" si="22"/>
        <v>10</v>
      </c>
      <c r="E159" s="2">
        <f t="shared" si="20"/>
        <v>0.4</v>
      </c>
      <c r="F159" s="2">
        <f t="shared" si="21"/>
        <v>0.6</v>
      </c>
      <c r="G159" s="1">
        <f t="shared" si="23"/>
        <v>0.007861635220125786</v>
      </c>
      <c r="J159" s="49"/>
    </row>
    <row r="160" spans="1:10" ht="27.75">
      <c r="A160" s="6" t="s">
        <v>81</v>
      </c>
      <c r="B160" s="6">
        <v>30</v>
      </c>
      <c r="C160" s="6">
        <v>23</v>
      </c>
      <c r="D160" s="6">
        <f t="shared" si="22"/>
        <v>53</v>
      </c>
      <c r="E160" s="2">
        <f t="shared" si="20"/>
        <v>0.5660377358490566</v>
      </c>
      <c r="F160" s="2">
        <f t="shared" si="21"/>
        <v>0.4339622641509434</v>
      </c>
      <c r="G160" s="1">
        <f t="shared" si="23"/>
        <v>0.041666666666666664</v>
      </c>
      <c r="J160" s="49"/>
    </row>
    <row r="161" spans="1:10" ht="27.75">
      <c r="A161" s="62" t="s">
        <v>6</v>
      </c>
      <c r="B161" s="6">
        <v>12</v>
      </c>
      <c r="C161" s="6">
        <v>10</v>
      </c>
      <c r="D161" s="6">
        <f t="shared" si="22"/>
        <v>22</v>
      </c>
      <c r="E161" s="2">
        <f t="shared" si="20"/>
        <v>0.5454545454545454</v>
      </c>
      <c r="F161" s="2">
        <f t="shared" si="21"/>
        <v>0.45454545454545453</v>
      </c>
      <c r="G161" s="1">
        <f t="shared" si="23"/>
        <v>0.01729559748427673</v>
      </c>
      <c r="J161" s="49"/>
    </row>
    <row r="162" spans="1:10" ht="27.75">
      <c r="A162" s="62" t="s">
        <v>117</v>
      </c>
      <c r="B162" s="6">
        <v>28</v>
      </c>
      <c r="C162" s="6">
        <v>3</v>
      </c>
      <c r="D162" s="6">
        <f t="shared" si="22"/>
        <v>31</v>
      </c>
      <c r="E162" s="2">
        <f t="shared" si="20"/>
        <v>0.9032258064516129</v>
      </c>
      <c r="F162" s="2">
        <f t="shared" si="21"/>
        <v>0.0967741935483871</v>
      </c>
      <c r="G162" s="1">
        <f t="shared" si="23"/>
        <v>0.02437106918238994</v>
      </c>
      <c r="J162" s="49"/>
    </row>
    <row r="163" spans="1:10" ht="27.75">
      <c r="A163" s="65" t="s">
        <v>83</v>
      </c>
      <c r="B163" s="6">
        <v>12</v>
      </c>
      <c r="C163" s="6">
        <v>4</v>
      </c>
      <c r="D163" s="6">
        <f t="shared" si="22"/>
        <v>16</v>
      </c>
      <c r="E163" s="2">
        <f t="shared" si="20"/>
        <v>0.75</v>
      </c>
      <c r="F163" s="2">
        <f t="shared" si="21"/>
        <v>0.25</v>
      </c>
      <c r="G163" s="1">
        <f t="shared" si="23"/>
        <v>0.012578616352201259</v>
      </c>
      <c r="J163" s="49"/>
    </row>
    <row r="164" spans="1:10" ht="27.75">
      <c r="A164" s="62" t="s">
        <v>58</v>
      </c>
      <c r="B164" s="6">
        <v>100</v>
      </c>
      <c r="C164" s="6">
        <v>39</v>
      </c>
      <c r="D164" s="6">
        <f t="shared" si="22"/>
        <v>139</v>
      </c>
      <c r="E164" s="2">
        <f t="shared" si="20"/>
        <v>0.7194244604316546</v>
      </c>
      <c r="F164" s="2">
        <f t="shared" si="21"/>
        <v>0.2805755395683453</v>
      </c>
      <c r="G164" s="1">
        <f t="shared" si="23"/>
        <v>0.10927672955974843</v>
      </c>
      <c r="J164" s="49"/>
    </row>
    <row r="165" spans="1:10" ht="27.75">
      <c r="A165" s="6" t="s">
        <v>8</v>
      </c>
      <c r="B165" s="6">
        <v>7</v>
      </c>
      <c r="C165" s="6">
        <v>2</v>
      </c>
      <c r="D165" s="6">
        <f t="shared" si="22"/>
        <v>9</v>
      </c>
      <c r="E165" s="2">
        <f t="shared" si="20"/>
        <v>0.7777777777777778</v>
      </c>
      <c r="F165" s="2">
        <f t="shared" si="21"/>
        <v>0.2222222222222222</v>
      </c>
      <c r="G165" s="1">
        <f t="shared" si="23"/>
        <v>0.007075471698113208</v>
      </c>
      <c r="J165" s="49"/>
    </row>
    <row r="166" spans="1:10" ht="27.75">
      <c r="A166" s="62" t="s">
        <v>119</v>
      </c>
      <c r="B166" s="6">
        <v>61</v>
      </c>
      <c r="C166" s="6">
        <v>45</v>
      </c>
      <c r="D166" s="6">
        <f t="shared" si="22"/>
        <v>106</v>
      </c>
      <c r="E166" s="2">
        <f t="shared" si="20"/>
        <v>0.5754716981132075</v>
      </c>
      <c r="F166" s="2">
        <f t="shared" si="21"/>
        <v>0.42452830188679247</v>
      </c>
      <c r="G166" s="1">
        <f t="shared" si="23"/>
        <v>0.08333333333333333</v>
      </c>
      <c r="J166" s="49"/>
    </row>
    <row r="167" spans="1:10" ht="27.75">
      <c r="A167" s="62" t="s">
        <v>7</v>
      </c>
      <c r="B167" s="6">
        <v>127</v>
      </c>
      <c r="C167" s="6">
        <v>49</v>
      </c>
      <c r="D167" s="6">
        <f t="shared" si="22"/>
        <v>176</v>
      </c>
      <c r="E167" s="2">
        <f t="shared" si="20"/>
        <v>0.7215909090909091</v>
      </c>
      <c r="F167" s="2">
        <f t="shared" si="21"/>
        <v>0.2784090909090909</v>
      </c>
      <c r="G167" s="1">
        <f t="shared" si="23"/>
        <v>0.13836477987421383</v>
      </c>
      <c r="J167" s="49"/>
    </row>
    <row r="168" spans="1:10" ht="27.75">
      <c r="A168" s="62" t="s">
        <v>118</v>
      </c>
      <c r="B168" s="6">
        <v>212</v>
      </c>
      <c r="C168" s="6">
        <v>126</v>
      </c>
      <c r="D168" s="6">
        <f t="shared" si="22"/>
        <v>338</v>
      </c>
      <c r="E168" s="2">
        <f t="shared" si="20"/>
        <v>0.6272189349112426</v>
      </c>
      <c r="F168" s="2">
        <f t="shared" si="21"/>
        <v>0.3727810650887574</v>
      </c>
      <c r="G168" s="1">
        <f t="shared" si="23"/>
        <v>0.26572327044025157</v>
      </c>
      <c r="J168" s="49"/>
    </row>
    <row r="169" spans="1:10" ht="27.75">
      <c r="A169" s="62" t="s">
        <v>84</v>
      </c>
      <c r="B169" s="6">
        <v>25</v>
      </c>
      <c r="C169" s="6">
        <v>29</v>
      </c>
      <c r="D169" s="6">
        <f t="shared" si="22"/>
        <v>54</v>
      </c>
      <c r="E169" s="2">
        <f t="shared" si="20"/>
        <v>0.46296296296296297</v>
      </c>
      <c r="F169" s="2">
        <f t="shared" si="21"/>
        <v>0.5370370370370371</v>
      </c>
      <c r="G169" s="1">
        <f t="shared" si="23"/>
        <v>0.04245283018867924</v>
      </c>
      <c r="J169" s="49"/>
    </row>
    <row r="170" spans="1:10" ht="27.75">
      <c r="A170" s="62" t="s">
        <v>11</v>
      </c>
      <c r="B170" s="6">
        <v>58</v>
      </c>
      <c r="C170" s="6">
        <v>23</v>
      </c>
      <c r="D170" s="6">
        <f t="shared" si="22"/>
        <v>81</v>
      </c>
      <c r="E170" s="2">
        <f t="shared" si="20"/>
        <v>0.7160493827160493</v>
      </c>
      <c r="F170" s="2">
        <f t="shared" si="21"/>
        <v>0.2839506172839506</v>
      </c>
      <c r="G170" s="1">
        <f t="shared" si="23"/>
        <v>0.06367924528301887</v>
      </c>
      <c r="J170" s="49"/>
    </row>
    <row r="171" spans="1:10" ht="27.75">
      <c r="A171" s="62" t="s">
        <v>13</v>
      </c>
      <c r="B171" s="6">
        <v>56</v>
      </c>
      <c r="C171" s="6">
        <v>10</v>
      </c>
      <c r="D171" s="6">
        <f t="shared" si="22"/>
        <v>66</v>
      </c>
      <c r="E171" s="2">
        <f t="shared" si="20"/>
        <v>0.8484848484848485</v>
      </c>
      <c r="F171" s="2">
        <f t="shared" si="21"/>
        <v>0.15151515151515152</v>
      </c>
      <c r="G171" s="1">
        <f t="shared" si="23"/>
        <v>0.05188679245283019</v>
      </c>
      <c r="J171" s="49"/>
    </row>
    <row r="172" spans="1:10" ht="27.75">
      <c r="A172" s="62" t="s">
        <v>28</v>
      </c>
      <c r="B172" s="6">
        <v>33</v>
      </c>
      <c r="C172" s="6">
        <v>2</v>
      </c>
      <c r="D172" s="6">
        <f t="shared" si="22"/>
        <v>35</v>
      </c>
      <c r="E172" s="2">
        <f t="shared" si="20"/>
        <v>0.9428571428571428</v>
      </c>
      <c r="F172" s="2">
        <f t="shared" si="21"/>
        <v>0.05714285714285714</v>
      </c>
      <c r="G172" s="1">
        <f t="shared" si="23"/>
        <v>0.027515723270440252</v>
      </c>
      <c r="J172" s="49"/>
    </row>
    <row r="173" spans="1:10" ht="27.75">
      <c r="A173" s="62" t="s">
        <v>14</v>
      </c>
      <c r="B173" s="6">
        <v>6</v>
      </c>
      <c r="C173" s="6">
        <v>3</v>
      </c>
      <c r="D173" s="6">
        <f t="shared" si="22"/>
        <v>9</v>
      </c>
      <c r="E173" s="2">
        <f t="shared" si="20"/>
        <v>0.6666666666666666</v>
      </c>
      <c r="F173" s="2">
        <f t="shared" si="21"/>
        <v>0.3333333333333333</v>
      </c>
      <c r="G173" s="1">
        <f t="shared" si="23"/>
        <v>0.007075471698113208</v>
      </c>
      <c r="J173" s="49"/>
    </row>
    <row r="174" spans="1:10" ht="55.5">
      <c r="A174" s="66" t="s">
        <v>63</v>
      </c>
      <c r="B174" s="6">
        <v>3</v>
      </c>
      <c r="C174" s="6">
        <v>0</v>
      </c>
      <c r="D174" s="6">
        <f t="shared" si="22"/>
        <v>3</v>
      </c>
      <c r="E174" s="2">
        <f t="shared" si="20"/>
        <v>1</v>
      </c>
      <c r="F174" s="2">
        <f t="shared" si="21"/>
        <v>0</v>
      </c>
      <c r="G174" s="1">
        <f t="shared" si="23"/>
        <v>0.0023584905660377358</v>
      </c>
      <c r="J174" s="49"/>
    </row>
    <row r="175" spans="1:10" ht="55.5">
      <c r="A175" s="66" t="s">
        <v>78</v>
      </c>
      <c r="B175" s="6">
        <v>3</v>
      </c>
      <c r="C175" s="6">
        <v>0</v>
      </c>
      <c r="D175" s="6">
        <f t="shared" si="22"/>
        <v>3</v>
      </c>
      <c r="E175" s="2">
        <f t="shared" si="20"/>
        <v>1</v>
      </c>
      <c r="F175" s="2">
        <f t="shared" si="21"/>
        <v>0</v>
      </c>
      <c r="G175" s="1">
        <f t="shared" si="23"/>
        <v>0.0023584905660377358</v>
      </c>
      <c r="J175" s="49"/>
    </row>
    <row r="176" spans="1:10" ht="27.75">
      <c r="A176" s="66" t="s">
        <v>120</v>
      </c>
      <c r="B176" s="6">
        <v>3</v>
      </c>
      <c r="C176" s="6">
        <v>1</v>
      </c>
      <c r="D176" s="6">
        <f>B176+C176</f>
        <v>4</v>
      </c>
      <c r="E176" s="2">
        <f>B176/D176</f>
        <v>0.75</v>
      </c>
      <c r="F176" s="2">
        <f>C176/D176</f>
        <v>0.25</v>
      </c>
      <c r="G176" s="1">
        <f t="shared" si="23"/>
        <v>0.0031446540880503146</v>
      </c>
      <c r="J176" s="49"/>
    </row>
    <row r="177" spans="1:7" ht="27.75">
      <c r="A177" s="1" t="s">
        <v>147</v>
      </c>
      <c r="B177" s="37">
        <f>SUM(B157:B176)</f>
        <v>866</v>
      </c>
      <c r="C177" s="37">
        <f>SUM(C157:C176)</f>
        <v>406</v>
      </c>
      <c r="D177" s="37">
        <f>B177+C177</f>
        <v>1272</v>
      </c>
      <c r="E177" s="1">
        <f>B177/D177</f>
        <v>0.6808176100628931</v>
      </c>
      <c r="F177" s="1">
        <f>C177/D177</f>
        <v>0.3191823899371069</v>
      </c>
      <c r="G177" s="1">
        <f>SUM(G157:G176)</f>
        <v>1.0000000000000002</v>
      </c>
    </row>
    <row r="178" spans="1:6" ht="30">
      <c r="A178" s="45"/>
      <c r="B178" s="45"/>
      <c r="C178" s="45"/>
      <c r="D178" s="45"/>
      <c r="E178" s="45"/>
      <c r="F178" s="45"/>
    </row>
    <row r="179" spans="1:6" ht="30">
      <c r="A179" s="45"/>
      <c r="B179" s="45"/>
      <c r="C179" s="45"/>
      <c r="D179" s="45"/>
      <c r="E179" s="45"/>
      <c r="F179" s="45"/>
    </row>
    <row r="180" spans="1:7" ht="30">
      <c r="A180" s="122" t="s">
        <v>150</v>
      </c>
      <c r="B180" s="122"/>
      <c r="C180" s="122"/>
      <c r="D180" s="122"/>
      <c r="E180" s="122"/>
      <c r="F180" s="122"/>
      <c r="G180" s="122"/>
    </row>
    <row r="181" spans="1:7" ht="83.25">
      <c r="A181" s="23" t="s">
        <v>18</v>
      </c>
      <c r="B181" s="4" t="s">
        <v>1</v>
      </c>
      <c r="C181" s="4" t="s">
        <v>2</v>
      </c>
      <c r="D181" s="4" t="s">
        <v>3</v>
      </c>
      <c r="E181" s="4" t="s">
        <v>65</v>
      </c>
      <c r="F181" s="4" t="s">
        <v>66</v>
      </c>
      <c r="G181" s="4" t="s">
        <v>155</v>
      </c>
    </row>
    <row r="182" spans="1:7" ht="27.75">
      <c r="A182" s="19" t="s">
        <v>151</v>
      </c>
      <c r="B182" s="6">
        <v>571</v>
      </c>
      <c r="C182" s="6">
        <v>911</v>
      </c>
      <c r="D182" s="27">
        <f>B182+C182</f>
        <v>1482</v>
      </c>
      <c r="E182" s="2">
        <f>B182/D182</f>
        <v>0.3852901484480432</v>
      </c>
      <c r="F182" s="2">
        <f>C182/D182</f>
        <v>0.6147098515519568</v>
      </c>
      <c r="G182" s="1">
        <f>D182/$D$185</f>
        <v>0.34895220155403817</v>
      </c>
    </row>
    <row r="183" spans="1:7" ht="27.75">
      <c r="A183" s="19" t="s">
        <v>152</v>
      </c>
      <c r="B183" s="6">
        <v>1374</v>
      </c>
      <c r="C183" s="6">
        <v>1074</v>
      </c>
      <c r="D183" s="27">
        <f>B183+C183</f>
        <v>2448</v>
      </c>
      <c r="E183" s="2">
        <f>B183/D183</f>
        <v>0.5612745098039216</v>
      </c>
      <c r="F183" s="2">
        <f>C183/D183</f>
        <v>0.4387254901960784</v>
      </c>
      <c r="G183" s="1">
        <f>D183/$D$185</f>
        <v>0.5764068754414882</v>
      </c>
    </row>
    <row r="184" spans="1:7" ht="27.75">
      <c r="A184" s="19" t="s">
        <v>153</v>
      </c>
      <c r="B184" s="6">
        <v>214</v>
      </c>
      <c r="C184" s="6">
        <v>103</v>
      </c>
      <c r="D184" s="27">
        <f>B184+C184</f>
        <v>317</v>
      </c>
      <c r="E184" s="2">
        <f>B184/D184</f>
        <v>0.6750788643533123</v>
      </c>
      <c r="F184" s="2">
        <f>C184/D184</f>
        <v>0.3249211356466877</v>
      </c>
      <c r="G184" s="1">
        <f>D184/$D$185</f>
        <v>0.07464092300447375</v>
      </c>
    </row>
    <row r="185" spans="1:7" ht="27.75">
      <c r="A185" s="23" t="s">
        <v>154</v>
      </c>
      <c r="B185" s="4">
        <f>SUM(B182:B184)</f>
        <v>2159</v>
      </c>
      <c r="C185" s="4">
        <f>SUM(C182:C184)</f>
        <v>2088</v>
      </c>
      <c r="D185" s="4">
        <f>SUM(D182:D184)</f>
        <v>4247</v>
      </c>
      <c r="E185" s="1">
        <f>B185/D185</f>
        <v>0.5083588415352013</v>
      </c>
      <c r="F185" s="1">
        <f>C185/D185</f>
        <v>0.49164115846479867</v>
      </c>
      <c r="G185" s="1">
        <f>D185/$D$185</f>
        <v>1</v>
      </c>
    </row>
    <row r="186" spans="1:6" ht="30">
      <c r="A186" s="72"/>
      <c r="B186" s="72"/>
      <c r="C186" s="72"/>
      <c r="D186" s="72"/>
      <c r="E186" s="72"/>
      <c r="F186" s="72"/>
    </row>
    <row r="187" spans="1:7" ht="30">
      <c r="A187" s="122" t="s">
        <v>186</v>
      </c>
      <c r="B187" s="122"/>
      <c r="C187" s="122"/>
      <c r="D187" s="122"/>
      <c r="E187" s="122"/>
      <c r="F187" s="122"/>
      <c r="G187" s="122"/>
    </row>
    <row r="188" spans="1:7" ht="83.25">
      <c r="A188" s="23" t="s">
        <v>0</v>
      </c>
      <c r="B188" s="4" t="s">
        <v>1</v>
      </c>
      <c r="C188" s="4" t="s">
        <v>2</v>
      </c>
      <c r="D188" s="4" t="s">
        <v>3</v>
      </c>
      <c r="E188" s="4" t="s">
        <v>65</v>
      </c>
      <c r="F188" s="4" t="s">
        <v>66</v>
      </c>
      <c r="G188" s="4" t="s">
        <v>192</v>
      </c>
    </row>
    <row r="189" spans="1:7" ht="27.75">
      <c r="A189" s="31" t="s">
        <v>7</v>
      </c>
      <c r="B189" s="6">
        <v>46</v>
      </c>
      <c r="C189" s="6">
        <v>24</v>
      </c>
      <c r="D189" s="6">
        <f aca="true" t="shared" si="24" ref="D189:D195">B189+C189</f>
        <v>70</v>
      </c>
      <c r="E189" s="2">
        <f aca="true" t="shared" si="25" ref="E189:E195">B189/D189</f>
        <v>0.6571428571428571</v>
      </c>
      <c r="F189" s="2">
        <f aca="true" t="shared" si="26" ref="F189:F195">C189/D189</f>
        <v>0.34285714285714286</v>
      </c>
      <c r="G189" s="1">
        <f>D189/$D$195</f>
        <v>0.04723346828609987</v>
      </c>
    </row>
    <row r="190" spans="1:7" ht="27.75">
      <c r="A190" s="31" t="s">
        <v>20</v>
      </c>
      <c r="B190" s="6">
        <v>11</v>
      </c>
      <c r="C190" s="6">
        <v>36</v>
      </c>
      <c r="D190" s="6">
        <f t="shared" si="24"/>
        <v>47</v>
      </c>
      <c r="E190" s="2">
        <f t="shared" si="25"/>
        <v>0.23404255319148937</v>
      </c>
      <c r="F190" s="2">
        <f t="shared" si="26"/>
        <v>0.7659574468085106</v>
      </c>
      <c r="G190" s="1">
        <f aca="true" t="shared" si="27" ref="G190:G195">D190/$D$195</f>
        <v>0.03171390013495277</v>
      </c>
    </row>
    <row r="191" spans="1:7" ht="27.75">
      <c r="A191" s="31" t="s">
        <v>11</v>
      </c>
      <c r="B191" s="6">
        <v>11</v>
      </c>
      <c r="C191" s="6">
        <v>3</v>
      </c>
      <c r="D191" s="6">
        <f t="shared" si="24"/>
        <v>14</v>
      </c>
      <c r="E191" s="2">
        <f t="shared" si="25"/>
        <v>0.7857142857142857</v>
      </c>
      <c r="F191" s="2">
        <f t="shared" si="26"/>
        <v>0.21428571428571427</v>
      </c>
      <c r="G191" s="1">
        <f t="shared" si="27"/>
        <v>0.009446693657219974</v>
      </c>
    </row>
    <row r="192" spans="1:11" ht="27.75">
      <c r="A192" s="33" t="s">
        <v>17</v>
      </c>
      <c r="B192" s="6">
        <v>415</v>
      </c>
      <c r="C192" s="6">
        <v>817</v>
      </c>
      <c r="D192" s="6">
        <f t="shared" si="24"/>
        <v>1232</v>
      </c>
      <c r="E192" s="2">
        <f t="shared" si="25"/>
        <v>0.33685064935064934</v>
      </c>
      <c r="F192" s="2">
        <f t="shared" si="26"/>
        <v>0.6631493506493507</v>
      </c>
      <c r="G192" s="1">
        <f t="shared" si="27"/>
        <v>0.8313090418353576</v>
      </c>
      <c r="J192" s="49"/>
      <c r="K192" s="49"/>
    </row>
    <row r="193" spans="1:11" ht="27.75">
      <c r="A193" s="34" t="s">
        <v>63</v>
      </c>
      <c r="B193" s="19">
        <v>74</v>
      </c>
      <c r="C193" s="19">
        <v>26</v>
      </c>
      <c r="D193" s="6">
        <f t="shared" si="24"/>
        <v>100</v>
      </c>
      <c r="E193" s="2">
        <f t="shared" si="25"/>
        <v>0.74</v>
      </c>
      <c r="F193" s="2">
        <f t="shared" si="26"/>
        <v>0.26</v>
      </c>
      <c r="G193" s="1">
        <f t="shared" si="27"/>
        <v>0.06747638326585695</v>
      </c>
      <c r="J193" s="49"/>
      <c r="K193" s="49"/>
    </row>
    <row r="194" spans="1:11" ht="27.75">
      <c r="A194" s="34" t="s">
        <v>78</v>
      </c>
      <c r="B194" s="19">
        <v>14</v>
      </c>
      <c r="C194" s="19">
        <v>5</v>
      </c>
      <c r="D194" s="6">
        <f t="shared" si="24"/>
        <v>19</v>
      </c>
      <c r="E194" s="2">
        <f t="shared" si="25"/>
        <v>0.7368421052631579</v>
      </c>
      <c r="F194" s="2">
        <f t="shared" si="26"/>
        <v>0.2631578947368421</v>
      </c>
      <c r="G194" s="1">
        <f t="shared" si="27"/>
        <v>0.01282051282051282</v>
      </c>
      <c r="J194" s="49"/>
      <c r="K194" s="49"/>
    </row>
    <row r="195" spans="1:7" ht="27.75">
      <c r="A195" s="23" t="s">
        <v>156</v>
      </c>
      <c r="B195" s="29">
        <f>SUM(B189:B194)</f>
        <v>571</v>
      </c>
      <c r="C195" s="29">
        <f>SUM(C189:C194)</f>
        <v>911</v>
      </c>
      <c r="D195" s="71">
        <f t="shared" si="24"/>
        <v>1482</v>
      </c>
      <c r="E195" s="1">
        <f t="shared" si="25"/>
        <v>0.3852901484480432</v>
      </c>
      <c r="F195" s="1">
        <f t="shared" si="26"/>
        <v>0.6147098515519568</v>
      </c>
      <c r="G195" s="1">
        <f t="shared" si="27"/>
        <v>1</v>
      </c>
    </row>
    <row r="196" spans="1:6" ht="30">
      <c r="A196" s="72"/>
      <c r="B196" s="72"/>
      <c r="C196" s="72"/>
      <c r="D196" s="72"/>
      <c r="E196" s="72"/>
      <c r="F196" s="72"/>
    </row>
    <row r="197" spans="1:7" ht="30">
      <c r="A197" s="122" t="s">
        <v>157</v>
      </c>
      <c r="B197" s="122"/>
      <c r="C197" s="122"/>
      <c r="D197" s="122"/>
      <c r="E197" s="122"/>
      <c r="F197" s="122"/>
      <c r="G197" s="122"/>
    </row>
    <row r="198" spans="1:7" ht="83.25">
      <c r="A198" s="23" t="s">
        <v>0</v>
      </c>
      <c r="B198" s="4" t="s">
        <v>1</v>
      </c>
      <c r="C198" s="4" t="s">
        <v>2</v>
      </c>
      <c r="D198" s="4" t="s">
        <v>3</v>
      </c>
      <c r="E198" s="4" t="s">
        <v>65</v>
      </c>
      <c r="F198" s="4" t="s">
        <v>66</v>
      </c>
      <c r="G198" s="4" t="s">
        <v>158</v>
      </c>
    </row>
    <row r="199" spans="1:7" ht="27.75">
      <c r="A199" s="7" t="s">
        <v>4</v>
      </c>
      <c r="B199" s="6">
        <v>325</v>
      </c>
      <c r="C199" s="6">
        <v>137</v>
      </c>
      <c r="D199" s="6">
        <f>B199+C199</f>
        <v>462</v>
      </c>
      <c r="E199" s="2">
        <f>B199/D199</f>
        <v>0.7034632034632035</v>
      </c>
      <c r="F199" s="2">
        <f>C199/D199</f>
        <v>0.29653679653679654</v>
      </c>
      <c r="G199" s="1">
        <f>D199/$D$226</f>
        <v>0.18872549019607843</v>
      </c>
    </row>
    <row r="200" spans="1:7" ht="27.75">
      <c r="A200" s="7" t="s">
        <v>53</v>
      </c>
      <c r="B200" s="6">
        <v>86</v>
      </c>
      <c r="C200" s="6">
        <v>33</v>
      </c>
      <c r="D200" s="6">
        <f aca="true" t="shared" si="28" ref="D200:D225">B200+C200</f>
        <v>119</v>
      </c>
      <c r="E200" s="2">
        <f aca="true" t="shared" si="29" ref="E200:E226">B200/D200</f>
        <v>0.7226890756302521</v>
      </c>
      <c r="F200" s="2">
        <f aca="true" t="shared" si="30" ref="F200:F226">C200/D200</f>
        <v>0.2773109243697479</v>
      </c>
      <c r="G200" s="1">
        <f aca="true" t="shared" si="31" ref="G200:G226">D200/$D$226</f>
        <v>0.04861111111111111</v>
      </c>
    </row>
    <row r="201" spans="1:7" ht="27.75">
      <c r="A201" s="7" t="s">
        <v>5</v>
      </c>
      <c r="B201" s="6">
        <v>31</v>
      </c>
      <c r="C201" s="6">
        <v>38</v>
      </c>
      <c r="D201" s="6">
        <f t="shared" si="28"/>
        <v>69</v>
      </c>
      <c r="E201" s="2">
        <f t="shared" si="29"/>
        <v>0.4492753623188406</v>
      </c>
      <c r="F201" s="2">
        <f t="shared" si="30"/>
        <v>0.5507246376811594</v>
      </c>
      <c r="G201" s="1">
        <f t="shared" si="31"/>
        <v>0.028186274509803922</v>
      </c>
    </row>
    <row r="202" spans="1:7" ht="27.75">
      <c r="A202" s="7" t="s">
        <v>81</v>
      </c>
      <c r="B202" s="6">
        <v>44</v>
      </c>
      <c r="C202" s="6">
        <v>76</v>
      </c>
      <c r="D202" s="6">
        <f t="shared" si="28"/>
        <v>120</v>
      </c>
      <c r="E202" s="2">
        <f t="shared" si="29"/>
        <v>0.36666666666666664</v>
      </c>
      <c r="F202" s="2">
        <f t="shared" si="30"/>
        <v>0.6333333333333333</v>
      </c>
      <c r="G202" s="1">
        <f t="shared" si="31"/>
        <v>0.049019607843137254</v>
      </c>
    </row>
    <row r="203" spans="1:7" ht="27.75">
      <c r="A203" s="67" t="s">
        <v>6</v>
      </c>
      <c r="B203" s="6">
        <v>18</v>
      </c>
      <c r="C203" s="6">
        <v>49</v>
      </c>
      <c r="D203" s="6">
        <f t="shared" si="28"/>
        <v>67</v>
      </c>
      <c r="E203" s="2">
        <f t="shared" si="29"/>
        <v>0.26865671641791045</v>
      </c>
      <c r="F203" s="2">
        <f t="shared" si="30"/>
        <v>0.7313432835820896</v>
      </c>
      <c r="G203" s="1">
        <f t="shared" si="31"/>
        <v>0.027369281045751634</v>
      </c>
    </row>
    <row r="204" spans="1:7" ht="27.75">
      <c r="A204" s="67" t="s">
        <v>117</v>
      </c>
      <c r="B204" s="6">
        <v>124</v>
      </c>
      <c r="C204" s="6">
        <v>65</v>
      </c>
      <c r="D204" s="6">
        <f t="shared" si="28"/>
        <v>189</v>
      </c>
      <c r="E204" s="2">
        <f t="shared" si="29"/>
        <v>0.656084656084656</v>
      </c>
      <c r="F204" s="2">
        <f t="shared" si="30"/>
        <v>0.3439153439153439</v>
      </c>
      <c r="G204" s="1">
        <f t="shared" si="31"/>
        <v>0.07720588235294118</v>
      </c>
    </row>
    <row r="205" spans="1:7" ht="27.75">
      <c r="A205" s="67" t="s">
        <v>133</v>
      </c>
      <c r="B205" s="6">
        <v>54</v>
      </c>
      <c r="C205" s="6">
        <v>30</v>
      </c>
      <c r="D205" s="6">
        <f t="shared" si="28"/>
        <v>84</v>
      </c>
      <c r="E205" s="2">
        <f t="shared" si="29"/>
        <v>0.6428571428571429</v>
      </c>
      <c r="F205" s="2">
        <f t="shared" si="30"/>
        <v>0.35714285714285715</v>
      </c>
      <c r="G205" s="1">
        <f t="shared" si="31"/>
        <v>0.03431372549019608</v>
      </c>
    </row>
    <row r="206" spans="1:7" ht="27.75">
      <c r="A206" s="68" t="s">
        <v>83</v>
      </c>
      <c r="B206" s="6">
        <v>7</v>
      </c>
      <c r="C206" s="6">
        <v>17</v>
      </c>
      <c r="D206" s="6">
        <f t="shared" si="28"/>
        <v>24</v>
      </c>
      <c r="E206" s="2">
        <f t="shared" si="29"/>
        <v>0.2916666666666667</v>
      </c>
      <c r="F206" s="2">
        <f t="shared" si="30"/>
        <v>0.7083333333333334</v>
      </c>
      <c r="G206" s="1">
        <f t="shared" si="31"/>
        <v>0.00980392156862745</v>
      </c>
    </row>
    <row r="207" spans="1:7" ht="55.5">
      <c r="A207" s="7" t="s">
        <v>46</v>
      </c>
      <c r="B207" s="30">
        <v>1</v>
      </c>
      <c r="C207" s="30">
        <v>0</v>
      </c>
      <c r="D207" s="6">
        <f t="shared" si="28"/>
        <v>1</v>
      </c>
      <c r="E207" s="2">
        <f t="shared" si="29"/>
        <v>1</v>
      </c>
      <c r="F207" s="2">
        <f t="shared" si="30"/>
        <v>0</v>
      </c>
      <c r="G207" s="1">
        <f t="shared" si="31"/>
        <v>0.0004084967320261438</v>
      </c>
    </row>
    <row r="208" spans="1:7" ht="27.75">
      <c r="A208" s="67" t="s">
        <v>58</v>
      </c>
      <c r="B208" s="6">
        <v>170</v>
      </c>
      <c r="C208" s="6">
        <v>155</v>
      </c>
      <c r="D208" s="6">
        <f t="shared" si="28"/>
        <v>325</v>
      </c>
      <c r="E208" s="2">
        <f t="shared" si="29"/>
        <v>0.5230769230769231</v>
      </c>
      <c r="F208" s="2">
        <f t="shared" si="30"/>
        <v>0.47692307692307695</v>
      </c>
      <c r="G208" s="1">
        <f t="shared" si="31"/>
        <v>0.13276143790849673</v>
      </c>
    </row>
    <row r="209" spans="1:7" ht="27.75">
      <c r="A209" s="7" t="s">
        <v>8</v>
      </c>
      <c r="B209" s="6">
        <v>18</v>
      </c>
      <c r="C209" s="6">
        <v>6</v>
      </c>
      <c r="D209" s="6">
        <f t="shared" si="28"/>
        <v>24</v>
      </c>
      <c r="E209" s="2">
        <f t="shared" si="29"/>
        <v>0.75</v>
      </c>
      <c r="F209" s="2">
        <f t="shared" si="30"/>
        <v>0.25</v>
      </c>
      <c r="G209" s="1">
        <f t="shared" si="31"/>
        <v>0.00980392156862745</v>
      </c>
    </row>
    <row r="210" spans="1:7" ht="27.75">
      <c r="A210" s="67" t="s">
        <v>59</v>
      </c>
      <c r="B210" s="6">
        <v>91</v>
      </c>
      <c r="C210" s="6">
        <v>94</v>
      </c>
      <c r="D210" s="6">
        <f t="shared" si="28"/>
        <v>185</v>
      </c>
      <c r="E210" s="2">
        <f t="shared" si="29"/>
        <v>0.4918918918918919</v>
      </c>
      <c r="F210" s="2">
        <f t="shared" si="30"/>
        <v>0.5081081081081081</v>
      </c>
      <c r="G210" s="1">
        <f t="shared" si="31"/>
        <v>0.0755718954248366</v>
      </c>
    </row>
    <row r="211" spans="1:7" ht="27.75">
      <c r="A211" s="67" t="s">
        <v>7</v>
      </c>
      <c r="B211" s="6">
        <v>148</v>
      </c>
      <c r="C211" s="6">
        <v>92</v>
      </c>
      <c r="D211" s="6">
        <f t="shared" si="28"/>
        <v>240</v>
      </c>
      <c r="E211" s="2">
        <f t="shared" si="29"/>
        <v>0.6166666666666667</v>
      </c>
      <c r="F211" s="2">
        <f t="shared" si="30"/>
        <v>0.38333333333333336</v>
      </c>
      <c r="G211" s="1">
        <f t="shared" si="31"/>
        <v>0.09803921568627451</v>
      </c>
    </row>
    <row r="212" spans="1:7" ht="27.75">
      <c r="A212" s="67" t="s">
        <v>20</v>
      </c>
      <c r="B212" s="6">
        <v>86</v>
      </c>
      <c r="C212" s="6">
        <v>82</v>
      </c>
      <c r="D212" s="6">
        <f t="shared" si="28"/>
        <v>168</v>
      </c>
      <c r="E212" s="2">
        <f t="shared" si="29"/>
        <v>0.5119047619047619</v>
      </c>
      <c r="F212" s="2">
        <f t="shared" si="30"/>
        <v>0.4880952380952381</v>
      </c>
      <c r="G212" s="1">
        <f t="shared" si="31"/>
        <v>0.06862745098039216</v>
      </c>
    </row>
    <row r="213" spans="1:7" ht="27.75">
      <c r="A213" s="67" t="s">
        <v>84</v>
      </c>
      <c r="B213" s="6">
        <v>33</v>
      </c>
      <c r="C213" s="6">
        <v>92</v>
      </c>
      <c r="D213" s="6">
        <f t="shared" si="28"/>
        <v>125</v>
      </c>
      <c r="E213" s="2">
        <f t="shared" si="29"/>
        <v>0.264</v>
      </c>
      <c r="F213" s="2">
        <f t="shared" si="30"/>
        <v>0.736</v>
      </c>
      <c r="G213" s="1">
        <f t="shared" si="31"/>
        <v>0.05106209150326797</v>
      </c>
    </row>
    <row r="214" spans="1:7" ht="27.75">
      <c r="A214" s="67" t="s">
        <v>11</v>
      </c>
      <c r="B214" s="28">
        <v>49</v>
      </c>
      <c r="C214" s="28">
        <v>29</v>
      </c>
      <c r="D214" s="6">
        <f t="shared" si="28"/>
        <v>78</v>
      </c>
      <c r="E214" s="2">
        <f t="shared" si="29"/>
        <v>0.6282051282051282</v>
      </c>
      <c r="F214" s="2">
        <f t="shared" si="30"/>
        <v>0.3717948717948718</v>
      </c>
      <c r="G214" s="1">
        <f t="shared" si="31"/>
        <v>0.031862745098039214</v>
      </c>
    </row>
    <row r="215" spans="1:7" ht="27.75">
      <c r="A215" s="67" t="s">
        <v>13</v>
      </c>
      <c r="B215" s="6">
        <v>21</v>
      </c>
      <c r="C215" s="6">
        <v>5</v>
      </c>
      <c r="D215" s="6">
        <f t="shared" si="28"/>
        <v>26</v>
      </c>
      <c r="E215" s="2">
        <f t="shared" si="29"/>
        <v>0.8076923076923077</v>
      </c>
      <c r="F215" s="2">
        <f t="shared" si="30"/>
        <v>0.19230769230769232</v>
      </c>
      <c r="G215" s="1">
        <f t="shared" si="31"/>
        <v>0.010620915032679739</v>
      </c>
    </row>
    <row r="216" spans="1:7" ht="27.75">
      <c r="A216" s="67" t="s">
        <v>28</v>
      </c>
      <c r="B216" s="6">
        <v>15</v>
      </c>
      <c r="C216" s="6">
        <v>3</v>
      </c>
      <c r="D216" s="6">
        <f t="shared" si="28"/>
        <v>18</v>
      </c>
      <c r="E216" s="2">
        <f t="shared" si="29"/>
        <v>0.8333333333333334</v>
      </c>
      <c r="F216" s="2">
        <f t="shared" si="30"/>
        <v>0.16666666666666666</v>
      </c>
      <c r="G216" s="1">
        <f t="shared" si="31"/>
        <v>0.007352941176470588</v>
      </c>
    </row>
    <row r="217" spans="1:7" ht="27.75">
      <c r="A217" s="67" t="s">
        <v>14</v>
      </c>
      <c r="B217" s="6">
        <v>6</v>
      </c>
      <c r="C217" s="6">
        <v>4</v>
      </c>
      <c r="D217" s="6">
        <f t="shared" si="28"/>
        <v>10</v>
      </c>
      <c r="E217" s="2">
        <f t="shared" si="29"/>
        <v>0.6</v>
      </c>
      <c r="F217" s="2">
        <f t="shared" si="30"/>
        <v>0.4</v>
      </c>
      <c r="G217" s="1">
        <f t="shared" si="31"/>
        <v>0.004084967320261438</v>
      </c>
    </row>
    <row r="218" spans="1:7" ht="27.75">
      <c r="A218" s="19" t="s">
        <v>63</v>
      </c>
      <c r="B218" s="6">
        <v>17</v>
      </c>
      <c r="C218" s="6">
        <v>5</v>
      </c>
      <c r="D218" s="6">
        <f t="shared" si="28"/>
        <v>22</v>
      </c>
      <c r="E218" s="2">
        <f t="shared" si="29"/>
        <v>0.7727272727272727</v>
      </c>
      <c r="F218" s="2">
        <f t="shared" si="30"/>
        <v>0.22727272727272727</v>
      </c>
      <c r="G218" s="1">
        <f t="shared" si="31"/>
        <v>0.008986928104575163</v>
      </c>
    </row>
    <row r="219" spans="1:7" ht="27.75">
      <c r="A219" s="19" t="s">
        <v>78</v>
      </c>
      <c r="B219" s="6">
        <v>1</v>
      </c>
      <c r="C219" s="6">
        <v>4</v>
      </c>
      <c r="D219" s="6">
        <f t="shared" si="28"/>
        <v>5</v>
      </c>
      <c r="E219" s="2">
        <f t="shared" si="29"/>
        <v>0.2</v>
      </c>
      <c r="F219" s="2">
        <f t="shared" si="30"/>
        <v>0.8</v>
      </c>
      <c r="G219" s="1">
        <f t="shared" si="31"/>
        <v>0.002042483660130719</v>
      </c>
    </row>
    <row r="220" spans="1:7" ht="27.75">
      <c r="A220" s="19" t="s">
        <v>43</v>
      </c>
      <c r="B220" s="6">
        <v>18</v>
      </c>
      <c r="C220" s="6">
        <v>25</v>
      </c>
      <c r="D220" s="6">
        <f t="shared" si="28"/>
        <v>43</v>
      </c>
      <c r="E220" s="2">
        <f t="shared" si="29"/>
        <v>0.4186046511627907</v>
      </c>
      <c r="F220" s="2">
        <f t="shared" si="30"/>
        <v>0.5813953488372093</v>
      </c>
      <c r="G220" s="1">
        <f t="shared" si="31"/>
        <v>0.017565359477124183</v>
      </c>
    </row>
    <row r="221" spans="1:7" ht="27.75">
      <c r="A221" s="19" t="s">
        <v>62</v>
      </c>
      <c r="B221" s="6">
        <v>3</v>
      </c>
      <c r="C221" s="6">
        <v>8</v>
      </c>
      <c r="D221" s="6">
        <f t="shared" si="28"/>
        <v>11</v>
      </c>
      <c r="E221" s="2">
        <f t="shared" si="29"/>
        <v>0.2727272727272727</v>
      </c>
      <c r="F221" s="2">
        <f t="shared" si="30"/>
        <v>0.7272727272727273</v>
      </c>
      <c r="G221" s="1">
        <f t="shared" si="31"/>
        <v>0.004493464052287581</v>
      </c>
    </row>
    <row r="222" spans="1:7" ht="27.75">
      <c r="A222" s="19" t="s">
        <v>79</v>
      </c>
      <c r="B222" s="6">
        <v>2</v>
      </c>
      <c r="C222" s="6">
        <v>21</v>
      </c>
      <c r="D222" s="6">
        <f t="shared" si="28"/>
        <v>23</v>
      </c>
      <c r="E222" s="2">
        <f t="shared" si="29"/>
        <v>0.08695652173913043</v>
      </c>
      <c r="F222" s="2">
        <f t="shared" si="30"/>
        <v>0.9130434782608695</v>
      </c>
      <c r="G222" s="1">
        <f t="shared" si="31"/>
        <v>0.009395424836601307</v>
      </c>
    </row>
    <row r="223" spans="1:7" ht="27.75">
      <c r="A223" s="19" t="s">
        <v>120</v>
      </c>
      <c r="B223" s="6">
        <v>4</v>
      </c>
      <c r="C223" s="6">
        <v>1</v>
      </c>
      <c r="D223" s="6">
        <f t="shared" si="28"/>
        <v>5</v>
      </c>
      <c r="E223" s="2">
        <f t="shared" si="29"/>
        <v>0.8</v>
      </c>
      <c r="F223" s="2">
        <f t="shared" si="30"/>
        <v>0.2</v>
      </c>
      <c r="G223" s="1">
        <f t="shared" si="31"/>
        <v>0.002042483660130719</v>
      </c>
    </row>
    <row r="224" spans="1:7" ht="27.75">
      <c r="A224" s="69" t="s">
        <v>44</v>
      </c>
      <c r="B224" s="19">
        <v>1</v>
      </c>
      <c r="C224" s="19">
        <v>1</v>
      </c>
      <c r="D224" s="6">
        <f t="shared" si="28"/>
        <v>2</v>
      </c>
      <c r="E224" s="2">
        <f t="shared" si="29"/>
        <v>0.5</v>
      </c>
      <c r="F224" s="2">
        <f t="shared" si="30"/>
        <v>0.5</v>
      </c>
      <c r="G224" s="1">
        <f t="shared" si="31"/>
        <v>0.0008169934640522876</v>
      </c>
    </row>
    <row r="225" spans="1:7" ht="27.75">
      <c r="A225" s="69" t="s">
        <v>45</v>
      </c>
      <c r="B225" s="19">
        <v>1</v>
      </c>
      <c r="C225" s="19">
        <v>2</v>
      </c>
      <c r="D225" s="6">
        <f t="shared" si="28"/>
        <v>3</v>
      </c>
      <c r="E225" s="2">
        <f t="shared" si="29"/>
        <v>0.3333333333333333</v>
      </c>
      <c r="F225" s="2">
        <f t="shared" si="30"/>
        <v>0.6666666666666666</v>
      </c>
      <c r="G225" s="1">
        <f t="shared" si="31"/>
        <v>0.0012254901960784314</v>
      </c>
    </row>
    <row r="226" spans="1:7" ht="27.75">
      <c r="A226" s="23" t="s">
        <v>159</v>
      </c>
      <c r="B226" s="29">
        <f>SUM(B199:B225)</f>
        <v>1374</v>
      </c>
      <c r="C226" s="29">
        <f>SUM(C199:C225)</f>
        <v>1074</v>
      </c>
      <c r="D226" s="29">
        <f>B226+C226</f>
        <v>2448</v>
      </c>
      <c r="E226" s="1">
        <f t="shared" si="29"/>
        <v>0.5612745098039216</v>
      </c>
      <c r="F226" s="1">
        <f t="shared" si="30"/>
        <v>0.4387254901960784</v>
      </c>
      <c r="G226" s="1">
        <f t="shared" si="31"/>
        <v>1</v>
      </c>
    </row>
    <row r="227" spans="1:6" ht="30">
      <c r="A227" s="72"/>
      <c r="B227" s="72"/>
      <c r="C227" s="72"/>
      <c r="D227" s="72"/>
      <c r="E227" s="72"/>
      <c r="F227" s="72"/>
    </row>
    <row r="228" spans="1:7" ht="30">
      <c r="A228" s="122" t="s">
        <v>160</v>
      </c>
      <c r="B228" s="122"/>
      <c r="C228" s="122"/>
      <c r="D228" s="122"/>
      <c r="E228" s="122"/>
      <c r="F228" s="122"/>
      <c r="G228" s="122"/>
    </row>
    <row r="229" spans="1:7" ht="83.25">
      <c r="A229" s="23" t="s">
        <v>0</v>
      </c>
      <c r="B229" s="4" t="s">
        <v>1</v>
      </c>
      <c r="C229" s="4" t="s">
        <v>2</v>
      </c>
      <c r="D229" s="4" t="s">
        <v>3</v>
      </c>
      <c r="E229" s="4" t="s">
        <v>65</v>
      </c>
      <c r="F229" s="4" t="s">
        <v>66</v>
      </c>
      <c r="G229" s="4" t="s">
        <v>161</v>
      </c>
    </row>
    <row r="230" spans="1:7" ht="27.75">
      <c r="A230" s="6" t="s">
        <v>4</v>
      </c>
      <c r="B230" s="6">
        <v>6</v>
      </c>
      <c r="C230" s="6">
        <v>5</v>
      </c>
      <c r="D230" s="6">
        <f>B230+C230</f>
        <v>11</v>
      </c>
      <c r="E230" s="2">
        <f aca="true" t="shared" si="32" ref="E230:E247">B230/D230</f>
        <v>0.5454545454545454</v>
      </c>
      <c r="F230" s="2">
        <f aca="true" t="shared" si="33" ref="F230:F247">C230/D230</f>
        <v>0.45454545454545453</v>
      </c>
      <c r="G230" s="1">
        <f>D230/$D$249</f>
        <v>0.03470031545741325</v>
      </c>
    </row>
    <row r="231" spans="1:7" ht="27.75">
      <c r="A231" s="6" t="s">
        <v>53</v>
      </c>
      <c r="B231" s="6">
        <v>11</v>
      </c>
      <c r="C231" s="6">
        <v>1</v>
      </c>
      <c r="D231" s="6">
        <f aca="true" t="shared" si="34" ref="D231:D247">B231+C231</f>
        <v>12</v>
      </c>
      <c r="E231" s="2">
        <f t="shared" si="32"/>
        <v>0.9166666666666666</v>
      </c>
      <c r="F231" s="2">
        <f t="shared" si="33"/>
        <v>0.08333333333333333</v>
      </c>
      <c r="G231" s="1">
        <f aca="true" t="shared" si="35" ref="G231:G249">D231/$D$249</f>
        <v>0.03785488958990536</v>
      </c>
    </row>
    <row r="232" spans="1:7" ht="27.75">
      <c r="A232" s="6" t="s">
        <v>5</v>
      </c>
      <c r="B232" s="6">
        <v>0</v>
      </c>
      <c r="C232" s="6">
        <v>1</v>
      </c>
      <c r="D232" s="6">
        <f t="shared" si="34"/>
        <v>1</v>
      </c>
      <c r="E232" s="2">
        <f t="shared" si="32"/>
        <v>0</v>
      </c>
      <c r="F232" s="2">
        <f t="shared" si="33"/>
        <v>1</v>
      </c>
      <c r="G232" s="1">
        <f t="shared" si="35"/>
        <v>0.0031545741324921135</v>
      </c>
    </row>
    <row r="233" spans="1:7" ht="27.75">
      <c r="A233" s="6" t="s">
        <v>81</v>
      </c>
      <c r="B233" s="6">
        <v>7</v>
      </c>
      <c r="C233" s="6">
        <v>3</v>
      </c>
      <c r="D233" s="6">
        <f t="shared" si="34"/>
        <v>10</v>
      </c>
      <c r="E233" s="2">
        <f t="shared" si="32"/>
        <v>0.7</v>
      </c>
      <c r="F233" s="2">
        <f t="shared" si="33"/>
        <v>0.3</v>
      </c>
      <c r="G233" s="1">
        <f t="shared" si="35"/>
        <v>0.031545741324921134</v>
      </c>
    </row>
    <row r="234" spans="1:7" ht="27.75">
      <c r="A234" s="73" t="s">
        <v>6</v>
      </c>
      <c r="B234" s="6">
        <v>2</v>
      </c>
      <c r="C234" s="6">
        <v>1</v>
      </c>
      <c r="D234" s="6">
        <f t="shared" si="34"/>
        <v>3</v>
      </c>
      <c r="E234" s="2">
        <f t="shared" si="32"/>
        <v>0.6666666666666666</v>
      </c>
      <c r="F234" s="2">
        <f t="shared" si="33"/>
        <v>0.3333333333333333</v>
      </c>
      <c r="G234" s="1">
        <f t="shared" si="35"/>
        <v>0.00946372239747634</v>
      </c>
    </row>
    <row r="235" spans="1:7" ht="27.75">
      <c r="A235" s="73" t="s">
        <v>117</v>
      </c>
      <c r="B235" s="6">
        <v>12</v>
      </c>
      <c r="C235" s="6">
        <v>2</v>
      </c>
      <c r="D235" s="6">
        <f t="shared" si="34"/>
        <v>14</v>
      </c>
      <c r="E235" s="2">
        <f t="shared" si="32"/>
        <v>0.8571428571428571</v>
      </c>
      <c r="F235" s="2">
        <f t="shared" si="33"/>
        <v>0.14285714285714285</v>
      </c>
      <c r="G235" s="1">
        <f t="shared" si="35"/>
        <v>0.04416403785488959</v>
      </c>
    </row>
    <row r="236" spans="1:7" ht="27.75">
      <c r="A236" s="65" t="s">
        <v>83</v>
      </c>
      <c r="B236" s="6">
        <v>2</v>
      </c>
      <c r="C236" s="6">
        <v>1</v>
      </c>
      <c r="D236" s="6">
        <f t="shared" si="34"/>
        <v>3</v>
      </c>
      <c r="E236" s="2">
        <f t="shared" si="32"/>
        <v>0.6666666666666666</v>
      </c>
      <c r="F236" s="2">
        <f t="shared" si="33"/>
        <v>0.3333333333333333</v>
      </c>
      <c r="G236" s="1">
        <f t="shared" si="35"/>
        <v>0.00946372239747634</v>
      </c>
    </row>
    <row r="237" spans="1:7" ht="27.75">
      <c r="A237" s="73" t="s">
        <v>58</v>
      </c>
      <c r="B237" s="6">
        <v>33</v>
      </c>
      <c r="C237" s="6">
        <v>5</v>
      </c>
      <c r="D237" s="6">
        <f t="shared" si="34"/>
        <v>38</v>
      </c>
      <c r="E237" s="2">
        <f t="shared" si="32"/>
        <v>0.868421052631579</v>
      </c>
      <c r="F237" s="2">
        <f t="shared" si="33"/>
        <v>0.13157894736842105</v>
      </c>
      <c r="G237" s="1">
        <f t="shared" si="35"/>
        <v>0.11987381703470032</v>
      </c>
    </row>
    <row r="238" spans="1:7" ht="27.75">
      <c r="A238" s="6" t="s">
        <v>8</v>
      </c>
      <c r="B238" s="6">
        <v>3</v>
      </c>
      <c r="C238" s="6">
        <v>2</v>
      </c>
      <c r="D238" s="6">
        <f t="shared" si="34"/>
        <v>5</v>
      </c>
      <c r="E238" s="2">
        <f t="shared" si="32"/>
        <v>0.6</v>
      </c>
      <c r="F238" s="2">
        <f t="shared" si="33"/>
        <v>0.4</v>
      </c>
      <c r="G238" s="1">
        <f t="shared" si="35"/>
        <v>0.015772870662460567</v>
      </c>
    </row>
    <row r="239" spans="1:7" ht="27.75">
      <c r="A239" s="73" t="s">
        <v>119</v>
      </c>
      <c r="B239" s="6">
        <v>11</v>
      </c>
      <c r="C239" s="6">
        <v>12</v>
      </c>
      <c r="D239" s="6">
        <f t="shared" si="34"/>
        <v>23</v>
      </c>
      <c r="E239" s="2">
        <f t="shared" si="32"/>
        <v>0.4782608695652174</v>
      </c>
      <c r="F239" s="2">
        <f t="shared" si="33"/>
        <v>0.5217391304347826</v>
      </c>
      <c r="G239" s="1">
        <f t="shared" si="35"/>
        <v>0.07255520504731862</v>
      </c>
    </row>
    <row r="240" spans="1:7" ht="27.75">
      <c r="A240" s="73" t="s">
        <v>7</v>
      </c>
      <c r="B240" s="6">
        <v>37</v>
      </c>
      <c r="C240" s="6">
        <v>18</v>
      </c>
      <c r="D240" s="6">
        <f t="shared" si="34"/>
        <v>55</v>
      </c>
      <c r="E240" s="2">
        <f t="shared" si="32"/>
        <v>0.6727272727272727</v>
      </c>
      <c r="F240" s="2">
        <f t="shared" si="33"/>
        <v>0.32727272727272727</v>
      </c>
      <c r="G240" s="1">
        <f t="shared" si="35"/>
        <v>0.17350157728706625</v>
      </c>
    </row>
    <row r="241" spans="1:7" ht="27.75">
      <c r="A241" s="73" t="s">
        <v>118</v>
      </c>
      <c r="B241" s="6">
        <v>43</v>
      </c>
      <c r="C241" s="6">
        <v>27</v>
      </c>
      <c r="D241" s="6">
        <f t="shared" si="34"/>
        <v>70</v>
      </c>
      <c r="E241" s="2">
        <f t="shared" si="32"/>
        <v>0.6142857142857143</v>
      </c>
      <c r="F241" s="2">
        <f t="shared" si="33"/>
        <v>0.38571428571428573</v>
      </c>
      <c r="G241" s="1">
        <f t="shared" si="35"/>
        <v>0.22082018927444794</v>
      </c>
    </row>
    <row r="242" spans="1:7" ht="27.75">
      <c r="A242" s="73" t="s">
        <v>84</v>
      </c>
      <c r="B242" s="6">
        <v>18</v>
      </c>
      <c r="C242" s="6">
        <v>18</v>
      </c>
      <c r="D242" s="6">
        <f t="shared" si="34"/>
        <v>36</v>
      </c>
      <c r="E242" s="2">
        <f t="shared" si="32"/>
        <v>0.5</v>
      </c>
      <c r="F242" s="2">
        <f t="shared" si="33"/>
        <v>0.5</v>
      </c>
      <c r="G242" s="1">
        <f t="shared" si="35"/>
        <v>0.11356466876971609</v>
      </c>
    </row>
    <row r="243" spans="1:7" ht="27.75">
      <c r="A243" s="73" t="s">
        <v>11</v>
      </c>
      <c r="B243" s="6">
        <v>11</v>
      </c>
      <c r="C243" s="6">
        <v>5</v>
      </c>
      <c r="D243" s="6">
        <f t="shared" si="34"/>
        <v>16</v>
      </c>
      <c r="E243" s="2">
        <f t="shared" si="32"/>
        <v>0.6875</v>
      </c>
      <c r="F243" s="2">
        <f t="shared" si="33"/>
        <v>0.3125</v>
      </c>
      <c r="G243" s="1">
        <f t="shared" si="35"/>
        <v>0.050473186119873815</v>
      </c>
    </row>
    <row r="244" spans="1:7" ht="27.75">
      <c r="A244" s="73" t="s">
        <v>13</v>
      </c>
      <c r="B244" s="6">
        <v>11</v>
      </c>
      <c r="C244" s="6">
        <v>2</v>
      </c>
      <c r="D244" s="6">
        <f t="shared" si="34"/>
        <v>13</v>
      </c>
      <c r="E244" s="2">
        <f t="shared" si="32"/>
        <v>0.8461538461538461</v>
      </c>
      <c r="F244" s="2">
        <f t="shared" si="33"/>
        <v>0.15384615384615385</v>
      </c>
      <c r="G244" s="1">
        <f t="shared" si="35"/>
        <v>0.04100946372239748</v>
      </c>
    </row>
    <row r="245" spans="1:7" ht="55.5">
      <c r="A245" s="73" t="s">
        <v>28</v>
      </c>
      <c r="B245" s="6">
        <v>2</v>
      </c>
      <c r="C245" s="6">
        <v>0</v>
      </c>
      <c r="D245" s="6">
        <f t="shared" si="34"/>
        <v>2</v>
      </c>
      <c r="E245" s="2">
        <f t="shared" si="32"/>
        <v>1</v>
      </c>
      <c r="F245" s="2">
        <f t="shared" si="33"/>
        <v>0</v>
      </c>
      <c r="G245" s="1">
        <f t="shared" si="35"/>
        <v>0.006309148264984227</v>
      </c>
    </row>
    <row r="246" spans="1:7" ht="55.5">
      <c r="A246" s="73" t="s">
        <v>14</v>
      </c>
      <c r="B246" s="6">
        <v>3</v>
      </c>
      <c r="C246" s="6">
        <v>0</v>
      </c>
      <c r="D246" s="6">
        <f t="shared" si="34"/>
        <v>3</v>
      </c>
      <c r="E246" s="2">
        <f t="shared" si="32"/>
        <v>1</v>
      </c>
      <c r="F246" s="2">
        <f t="shared" si="33"/>
        <v>0</v>
      </c>
      <c r="G246" s="1">
        <f t="shared" si="35"/>
        <v>0.00946372239747634</v>
      </c>
    </row>
    <row r="247" spans="1:7" ht="55.5">
      <c r="A247" s="66" t="s">
        <v>78</v>
      </c>
      <c r="B247" s="6">
        <v>1</v>
      </c>
      <c r="C247" s="6">
        <v>0</v>
      </c>
      <c r="D247" s="6">
        <f t="shared" si="34"/>
        <v>1</v>
      </c>
      <c r="E247" s="2">
        <f t="shared" si="32"/>
        <v>1</v>
      </c>
      <c r="F247" s="2">
        <f t="shared" si="33"/>
        <v>0</v>
      </c>
      <c r="G247" s="1">
        <f t="shared" si="35"/>
        <v>0.0031545741324921135</v>
      </c>
    </row>
    <row r="248" spans="1:7" ht="55.5">
      <c r="A248" s="66" t="s">
        <v>120</v>
      </c>
      <c r="B248" s="6">
        <v>1</v>
      </c>
      <c r="C248" s="6">
        <v>0</v>
      </c>
      <c r="D248" s="6">
        <f>B248+C248</f>
        <v>1</v>
      </c>
      <c r="E248" s="2">
        <f>B248/D248</f>
        <v>1</v>
      </c>
      <c r="F248" s="2">
        <f>C248/D248</f>
        <v>0</v>
      </c>
      <c r="G248" s="1">
        <f t="shared" si="35"/>
        <v>0.0031545741324921135</v>
      </c>
    </row>
    <row r="249" spans="1:7" ht="27.75">
      <c r="A249" s="1" t="s">
        <v>162</v>
      </c>
      <c r="B249" s="37">
        <f>SUM(B230:B248)</f>
        <v>214</v>
      </c>
      <c r="C249" s="37">
        <f>SUM(C230:C248)</f>
        <v>103</v>
      </c>
      <c r="D249" s="37">
        <f>B249+C249</f>
        <v>317</v>
      </c>
      <c r="E249" s="1">
        <f>B249/D249</f>
        <v>0.6750788643533123</v>
      </c>
      <c r="F249" s="1">
        <f>C249/D249</f>
        <v>0.3249211356466877</v>
      </c>
      <c r="G249" s="1">
        <f t="shared" si="35"/>
        <v>1</v>
      </c>
    </row>
    <row r="250" spans="1:6" ht="30">
      <c r="A250" s="72"/>
      <c r="B250" s="72"/>
      <c r="C250" s="72"/>
      <c r="D250" s="72"/>
      <c r="E250" s="72"/>
      <c r="F250" s="72"/>
    </row>
    <row r="251" spans="1:6" ht="30">
      <c r="A251" s="72"/>
      <c r="B251" s="72"/>
      <c r="C251" s="72"/>
      <c r="D251" s="72"/>
      <c r="E251" s="72"/>
      <c r="F251" s="72"/>
    </row>
    <row r="252" spans="1:6" ht="30">
      <c r="A252" s="72"/>
      <c r="B252" s="72"/>
      <c r="C252" s="72"/>
      <c r="D252" s="72"/>
      <c r="E252" s="72"/>
      <c r="F252" s="72"/>
    </row>
    <row r="253" spans="1:6" ht="30">
      <c r="A253" s="122" t="s">
        <v>87</v>
      </c>
      <c r="B253" s="122"/>
      <c r="C253" s="122"/>
      <c r="D253" s="122"/>
      <c r="E253" s="122"/>
      <c r="F253" s="122"/>
    </row>
    <row r="254" spans="1:7" ht="194.25">
      <c r="A254" s="23" t="s">
        <v>0</v>
      </c>
      <c r="B254" s="4" t="s">
        <v>88</v>
      </c>
      <c r="C254" s="4" t="s">
        <v>89</v>
      </c>
      <c r="D254" s="4" t="s">
        <v>90</v>
      </c>
      <c r="E254" s="4" t="s">
        <v>91</v>
      </c>
      <c r="F254" s="4" t="s">
        <v>92</v>
      </c>
      <c r="G254" s="52"/>
    </row>
    <row r="255" spans="1:13" ht="27.75">
      <c r="A255" s="10" t="s">
        <v>4</v>
      </c>
      <c r="B255" s="40">
        <v>11317</v>
      </c>
      <c r="C255" s="6">
        <v>1202</v>
      </c>
      <c r="D255" s="6">
        <f>B255+C255</f>
        <v>12519</v>
      </c>
      <c r="E255" s="2">
        <f>B255/D255</f>
        <v>0.9039859413691189</v>
      </c>
      <c r="F255" s="2">
        <f>C255/D255</f>
        <v>0.09601405863088106</v>
      </c>
      <c r="G255" s="52"/>
      <c r="J255" s="49"/>
      <c r="K255" s="49"/>
      <c r="L255" s="49"/>
      <c r="M255" s="49"/>
    </row>
    <row r="256" spans="1:13" ht="27.75">
      <c r="A256" s="10" t="s">
        <v>53</v>
      </c>
      <c r="B256" s="40">
        <v>4182</v>
      </c>
      <c r="C256" s="6">
        <v>497</v>
      </c>
      <c r="D256" s="6">
        <f aca="true" t="shared" si="36" ref="D256:D280">B256+C256</f>
        <v>4679</v>
      </c>
      <c r="E256" s="2">
        <f aca="true" t="shared" si="37" ref="E256:E279">B256/D256</f>
        <v>0.8937807223765762</v>
      </c>
      <c r="F256" s="2">
        <f aca="true" t="shared" si="38" ref="F256:F279">C256/D256</f>
        <v>0.10621927762342381</v>
      </c>
      <c r="G256" s="52"/>
      <c r="J256" s="49"/>
      <c r="K256" s="49"/>
      <c r="L256" s="49"/>
      <c r="M256" s="49"/>
    </row>
    <row r="257" spans="1:7" ht="27.75">
      <c r="A257" s="10" t="s">
        <v>5</v>
      </c>
      <c r="B257" s="40">
        <v>4796</v>
      </c>
      <c r="C257" s="6">
        <v>463</v>
      </c>
      <c r="D257" s="6">
        <f t="shared" si="36"/>
        <v>5259</v>
      </c>
      <c r="E257" s="2">
        <f t="shared" si="37"/>
        <v>0.9119604487545161</v>
      </c>
      <c r="F257" s="2">
        <f t="shared" si="38"/>
        <v>0.08803955124548393</v>
      </c>
      <c r="G257" s="52"/>
    </row>
    <row r="258" spans="1:7" ht="27.75">
      <c r="A258" s="11" t="s">
        <v>54</v>
      </c>
      <c r="B258" s="40">
        <v>10422</v>
      </c>
      <c r="C258" s="6">
        <v>530</v>
      </c>
      <c r="D258" s="6">
        <f t="shared" si="36"/>
        <v>10952</v>
      </c>
      <c r="E258" s="2">
        <f t="shared" si="37"/>
        <v>0.9516070124178232</v>
      </c>
      <c r="F258" s="2">
        <f t="shared" si="38"/>
        <v>0.04839298758217677</v>
      </c>
      <c r="G258" s="52"/>
    </row>
    <row r="259" spans="1:7" ht="27.75">
      <c r="A259" s="11" t="s">
        <v>55</v>
      </c>
      <c r="B259" s="40">
        <v>4440</v>
      </c>
      <c r="C259" s="6">
        <v>136</v>
      </c>
      <c r="D259" s="6">
        <f t="shared" si="36"/>
        <v>4576</v>
      </c>
      <c r="E259" s="2">
        <f t="shared" si="37"/>
        <v>0.9702797202797203</v>
      </c>
      <c r="F259" s="2">
        <f t="shared" si="38"/>
        <v>0.02972027972027972</v>
      </c>
      <c r="G259" s="52"/>
    </row>
    <row r="260" spans="1:7" ht="27.75">
      <c r="A260" s="11" t="s">
        <v>56</v>
      </c>
      <c r="B260" s="40">
        <v>21057</v>
      </c>
      <c r="C260" s="6">
        <v>864</v>
      </c>
      <c r="D260" s="6">
        <f t="shared" si="36"/>
        <v>21921</v>
      </c>
      <c r="E260" s="2">
        <f t="shared" si="37"/>
        <v>0.960585739701656</v>
      </c>
      <c r="F260" s="2">
        <f t="shared" si="38"/>
        <v>0.03941426029834405</v>
      </c>
      <c r="G260" s="52"/>
    </row>
    <row r="261" spans="1:7" ht="27.75">
      <c r="A261" s="11" t="s">
        <v>19</v>
      </c>
      <c r="B261" s="40">
        <v>3667</v>
      </c>
      <c r="C261" s="6">
        <v>242</v>
      </c>
      <c r="D261" s="6">
        <f t="shared" si="36"/>
        <v>3909</v>
      </c>
      <c r="E261" s="2">
        <f t="shared" si="37"/>
        <v>0.9380915835251983</v>
      </c>
      <c r="F261" s="2">
        <f t="shared" si="38"/>
        <v>0.06190841647480174</v>
      </c>
      <c r="G261" s="52"/>
    </row>
    <row r="262" spans="1:7" ht="27.75">
      <c r="A262" s="11" t="s">
        <v>57</v>
      </c>
      <c r="B262" s="40">
        <v>3120</v>
      </c>
      <c r="C262" s="6">
        <v>71</v>
      </c>
      <c r="D262" s="6">
        <f t="shared" si="36"/>
        <v>3191</v>
      </c>
      <c r="E262" s="2">
        <f t="shared" si="37"/>
        <v>0.9777499216546537</v>
      </c>
      <c r="F262" s="2">
        <f t="shared" si="38"/>
        <v>0.022250078345346286</v>
      </c>
      <c r="G262" s="52"/>
    </row>
    <row r="263" spans="1:7" ht="27.75">
      <c r="A263" s="11" t="s">
        <v>96</v>
      </c>
      <c r="B263" s="40">
        <v>336</v>
      </c>
      <c r="C263" s="6">
        <v>3</v>
      </c>
      <c r="D263" s="6">
        <f t="shared" si="36"/>
        <v>339</v>
      </c>
      <c r="E263" s="2">
        <f t="shared" si="37"/>
        <v>0.9911504424778761</v>
      </c>
      <c r="F263" s="2">
        <f t="shared" si="38"/>
        <v>0.008849557522123894</v>
      </c>
      <c r="G263" s="52"/>
    </row>
    <row r="264" spans="1:7" ht="27.75">
      <c r="A264" s="11" t="s">
        <v>46</v>
      </c>
      <c r="B264" s="40">
        <v>3208</v>
      </c>
      <c r="C264" s="6">
        <v>51</v>
      </c>
      <c r="D264" s="6">
        <f t="shared" si="36"/>
        <v>3259</v>
      </c>
      <c r="E264" s="2">
        <f t="shared" si="37"/>
        <v>0.9843510279226757</v>
      </c>
      <c r="F264" s="2">
        <f t="shared" si="38"/>
        <v>0.01564897207732433</v>
      </c>
      <c r="G264" s="52"/>
    </row>
    <row r="265" spans="1:7" ht="27.75">
      <c r="A265" s="11" t="s">
        <v>58</v>
      </c>
      <c r="B265" s="40">
        <v>9905</v>
      </c>
      <c r="C265" s="6">
        <v>197</v>
      </c>
      <c r="D265" s="6">
        <f t="shared" si="36"/>
        <v>10102</v>
      </c>
      <c r="E265" s="2">
        <f t="shared" si="37"/>
        <v>0.9804989111067115</v>
      </c>
      <c r="F265" s="2">
        <f t="shared" si="38"/>
        <v>0.019501088893288457</v>
      </c>
      <c r="G265" s="52"/>
    </row>
    <row r="266" spans="1:7" ht="27.75">
      <c r="A266" s="11" t="s">
        <v>8</v>
      </c>
      <c r="B266" s="40">
        <v>1712</v>
      </c>
      <c r="C266" s="6">
        <v>73</v>
      </c>
      <c r="D266" s="6">
        <f t="shared" si="36"/>
        <v>1785</v>
      </c>
      <c r="E266" s="2">
        <f t="shared" si="37"/>
        <v>0.9591036414565827</v>
      </c>
      <c r="F266" s="2">
        <f t="shared" si="38"/>
        <v>0.04089635854341737</v>
      </c>
      <c r="G266" s="52"/>
    </row>
    <row r="267" spans="1:7" ht="27.75">
      <c r="A267" s="11" t="s">
        <v>59</v>
      </c>
      <c r="B267" s="40">
        <v>29992</v>
      </c>
      <c r="C267" s="6">
        <v>1296</v>
      </c>
      <c r="D267" s="6">
        <f t="shared" si="36"/>
        <v>31288</v>
      </c>
      <c r="E267" s="2">
        <f t="shared" si="37"/>
        <v>0.9585783687036563</v>
      </c>
      <c r="F267" s="2">
        <f t="shared" si="38"/>
        <v>0.041421631296343644</v>
      </c>
      <c r="G267" s="52"/>
    </row>
    <row r="268" spans="1:7" ht="27.75">
      <c r="A268" s="11" t="s">
        <v>7</v>
      </c>
      <c r="B268" s="40">
        <v>20368</v>
      </c>
      <c r="C268" s="6">
        <v>1168</v>
      </c>
      <c r="D268" s="6">
        <f t="shared" si="36"/>
        <v>21536</v>
      </c>
      <c r="E268" s="2">
        <f t="shared" si="37"/>
        <v>0.9457652303120356</v>
      </c>
      <c r="F268" s="2">
        <f t="shared" si="38"/>
        <v>0.05423476968796434</v>
      </c>
      <c r="G268" s="52"/>
    </row>
    <row r="269" spans="1:7" ht="27.75">
      <c r="A269" s="11" t="s">
        <v>60</v>
      </c>
      <c r="B269" s="40">
        <v>117107</v>
      </c>
      <c r="C269" s="6">
        <v>5558</v>
      </c>
      <c r="D269" s="6">
        <f t="shared" si="36"/>
        <v>122665</v>
      </c>
      <c r="E269" s="2">
        <f t="shared" si="37"/>
        <v>0.9546896017608935</v>
      </c>
      <c r="F269" s="2">
        <f t="shared" si="38"/>
        <v>0.04531039823910651</v>
      </c>
      <c r="G269" s="52"/>
    </row>
    <row r="270" spans="1:7" ht="27.75">
      <c r="A270" s="40" t="s">
        <v>131</v>
      </c>
      <c r="B270" s="40">
        <v>1077</v>
      </c>
      <c r="C270" s="6">
        <v>72</v>
      </c>
      <c r="D270" s="6">
        <f t="shared" si="36"/>
        <v>1149</v>
      </c>
      <c r="E270" s="2">
        <f t="shared" si="37"/>
        <v>0.9373368146214099</v>
      </c>
      <c r="F270" s="2">
        <f t="shared" si="38"/>
        <v>0.06266318537859007</v>
      </c>
      <c r="G270" s="52"/>
    </row>
    <row r="271" spans="1:7" ht="27.75">
      <c r="A271" s="11" t="s">
        <v>12</v>
      </c>
      <c r="B271" s="40">
        <v>34232</v>
      </c>
      <c r="C271" s="6">
        <v>591</v>
      </c>
      <c r="D271" s="6">
        <f t="shared" si="36"/>
        <v>34823</v>
      </c>
      <c r="E271" s="2">
        <f t="shared" si="37"/>
        <v>0.9830284582029118</v>
      </c>
      <c r="F271" s="2">
        <f t="shared" si="38"/>
        <v>0.01697154179708813</v>
      </c>
      <c r="G271" s="52"/>
    </row>
    <row r="272" spans="1:7" ht="27.75">
      <c r="A272" s="11" t="s">
        <v>11</v>
      </c>
      <c r="B272" s="40">
        <v>27058</v>
      </c>
      <c r="C272" s="6">
        <v>817</v>
      </c>
      <c r="D272" s="6">
        <f t="shared" si="36"/>
        <v>27875</v>
      </c>
      <c r="E272" s="2">
        <f t="shared" si="37"/>
        <v>0.9706905829596413</v>
      </c>
      <c r="F272" s="2">
        <f t="shared" si="38"/>
        <v>0.029309417040358745</v>
      </c>
      <c r="G272" s="52"/>
    </row>
    <row r="273" spans="1:7" ht="27.75">
      <c r="A273" s="11" t="s">
        <v>13</v>
      </c>
      <c r="B273" s="40">
        <v>9668</v>
      </c>
      <c r="C273" s="6">
        <v>215</v>
      </c>
      <c r="D273" s="6">
        <f t="shared" si="36"/>
        <v>9883</v>
      </c>
      <c r="E273" s="2">
        <f t="shared" si="37"/>
        <v>0.9782454720226652</v>
      </c>
      <c r="F273" s="2">
        <f t="shared" si="38"/>
        <v>0.021754527977334816</v>
      </c>
      <c r="G273" s="52"/>
    </row>
    <row r="274" spans="1:7" ht="27.75">
      <c r="A274" s="11" t="s">
        <v>28</v>
      </c>
      <c r="B274" s="40">
        <v>1131</v>
      </c>
      <c r="C274" s="6">
        <v>56</v>
      </c>
      <c r="D274" s="6">
        <f t="shared" si="36"/>
        <v>1187</v>
      </c>
      <c r="E274" s="2">
        <f t="shared" si="37"/>
        <v>0.9528222409435552</v>
      </c>
      <c r="F274" s="2">
        <f t="shared" si="38"/>
        <v>0.04717775905644482</v>
      </c>
      <c r="G274" s="52"/>
    </row>
    <row r="275" spans="1:7" ht="27.75">
      <c r="A275" s="11" t="s">
        <v>14</v>
      </c>
      <c r="B275" s="40">
        <v>1935</v>
      </c>
      <c r="C275" s="6">
        <v>58</v>
      </c>
      <c r="D275" s="6">
        <f t="shared" si="36"/>
        <v>1993</v>
      </c>
      <c r="E275" s="2">
        <f t="shared" si="37"/>
        <v>0.9708981435022579</v>
      </c>
      <c r="F275" s="2">
        <f t="shared" si="38"/>
        <v>0.029101856497742096</v>
      </c>
      <c r="G275" s="52"/>
    </row>
    <row r="276" spans="1:7" ht="27.75">
      <c r="A276" s="11" t="s">
        <v>10</v>
      </c>
      <c r="B276" s="40">
        <v>1667</v>
      </c>
      <c r="C276" s="6">
        <v>34</v>
      </c>
      <c r="D276" s="6">
        <f t="shared" si="36"/>
        <v>1701</v>
      </c>
      <c r="E276" s="2">
        <f t="shared" si="37"/>
        <v>0.9800117577895355</v>
      </c>
      <c r="F276" s="2">
        <f t="shared" si="38"/>
        <v>0.019988242210464434</v>
      </c>
      <c r="G276" s="52"/>
    </row>
    <row r="277" spans="1:7" ht="27.75">
      <c r="A277" s="11" t="s">
        <v>29</v>
      </c>
      <c r="B277" s="40">
        <v>250</v>
      </c>
      <c r="C277" s="6">
        <v>4</v>
      </c>
      <c r="D277" s="6">
        <f t="shared" si="36"/>
        <v>254</v>
      </c>
      <c r="E277" s="2">
        <f t="shared" si="37"/>
        <v>0.984251968503937</v>
      </c>
      <c r="F277" s="2">
        <f t="shared" si="38"/>
        <v>0.015748031496062992</v>
      </c>
      <c r="G277" s="52"/>
    </row>
    <row r="278" spans="1:7" ht="27.75">
      <c r="A278" s="11" t="s">
        <v>21</v>
      </c>
      <c r="B278" s="40">
        <v>1293</v>
      </c>
      <c r="C278" s="6">
        <v>19</v>
      </c>
      <c r="D278" s="6">
        <f t="shared" si="36"/>
        <v>1312</v>
      </c>
      <c r="E278" s="2">
        <f t="shared" si="37"/>
        <v>0.9855182926829268</v>
      </c>
      <c r="F278" s="2">
        <f t="shared" si="38"/>
        <v>0.014481707317073171</v>
      </c>
      <c r="G278" s="52"/>
    </row>
    <row r="279" spans="1:7" ht="27.75">
      <c r="A279" s="11" t="s">
        <v>61</v>
      </c>
      <c r="B279" s="40">
        <v>922</v>
      </c>
      <c r="C279" s="6">
        <v>38</v>
      </c>
      <c r="D279" s="6">
        <f t="shared" si="36"/>
        <v>960</v>
      </c>
      <c r="E279" s="2">
        <f t="shared" si="37"/>
        <v>0.9604166666666667</v>
      </c>
      <c r="F279" s="2">
        <f t="shared" si="38"/>
        <v>0.03958333333333333</v>
      </c>
      <c r="G279" s="52"/>
    </row>
    <row r="280" spans="1:7" ht="27.75">
      <c r="A280" s="11" t="s">
        <v>42</v>
      </c>
      <c r="B280" s="40">
        <v>702</v>
      </c>
      <c r="C280" s="6">
        <v>33</v>
      </c>
      <c r="D280" s="6">
        <f t="shared" si="36"/>
        <v>735</v>
      </c>
      <c r="E280" s="2">
        <f>B280/D280</f>
        <v>0.9551020408163265</v>
      </c>
      <c r="F280" s="2">
        <f>C280/D280</f>
        <v>0.044897959183673466</v>
      </c>
      <c r="G280" s="52"/>
    </row>
    <row r="281" spans="1:7" ht="27.75">
      <c r="A281" s="23" t="s">
        <v>9</v>
      </c>
      <c r="B281" s="46">
        <f>SUM(B255:B280)</f>
        <v>325564</v>
      </c>
      <c r="C281" s="46">
        <f>SUM(C255:C280)</f>
        <v>14288</v>
      </c>
      <c r="D281" s="46">
        <f>B281+C281</f>
        <v>339852</v>
      </c>
      <c r="E281" s="1">
        <f>B281/D281</f>
        <v>0.9579581700269529</v>
      </c>
      <c r="F281" s="1">
        <f>C281/D281</f>
        <v>0.04204182997304709</v>
      </c>
      <c r="G281" s="52"/>
    </row>
    <row r="283" ht="15">
      <c r="G283" s="52"/>
    </row>
    <row r="284" spans="1:7" ht="30">
      <c r="A284" s="122" t="s">
        <v>93</v>
      </c>
      <c r="B284" s="122"/>
      <c r="C284" s="122"/>
      <c r="D284" s="122"/>
      <c r="E284" s="122"/>
      <c r="F284" s="122"/>
      <c r="G284" s="52"/>
    </row>
    <row r="285" spans="1:10" ht="194.25">
      <c r="A285" s="23" t="s">
        <v>0</v>
      </c>
      <c r="B285" s="4" t="s">
        <v>88</v>
      </c>
      <c r="C285" s="4" t="s">
        <v>94</v>
      </c>
      <c r="D285" s="4" t="s">
        <v>95</v>
      </c>
      <c r="E285" s="4" t="s">
        <v>91</v>
      </c>
      <c r="F285" s="4" t="s">
        <v>92</v>
      </c>
      <c r="G285" s="52"/>
      <c r="J285" s="49"/>
    </row>
    <row r="286" spans="1:10" ht="27.75">
      <c r="A286" s="7" t="s">
        <v>4</v>
      </c>
      <c r="B286" s="40">
        <v>2273</v>
      </c>
      <c r="C286" s="6">
        <v>194</v>
      </c>
      <c r="D286" s="7">
        <f>B286+C286</f>
        <v>2467</v>
      </c>
      <c r="E286" s="2">
        <f>B286/D286</f>
        <v>0.9213619781110661</v>
      </c>
      <c r="F286" s="2">
        <f>C286/D286</f>
        <v>0.07863802188893393</v>
      </c>
      <c r="G286" s="53"/>
      <c r="J286" s="49"/>
    </row>
    <row r="287" spans="1:10" ht="27.75">
      <c r="A287" s="7" t="s">
        <v>53</v>
      </c>
      <c r="B287" s="40">
        <v>751</v>
      </c>
      <c r="C287" s="6">
        <v>68</v>
      </c>
      <c r="D287" s="7">
        <f aca="true" t="shared" si="39" ref="D287:D316">B287+C287</f>
        <v>819</v>
      </c>
      <c r="E287" s="2">
        <f aca="true" t="shared" si="40" ref="E287:E314">B287/D287</f>
        <v>0.9169719169719169</v>
      </c>
      <c r="F287" s="2">
        <f aca="true" t="shared" si="41" ref="F287:F314">C287/D287</f>
        <v>0.08302808302808302</v>
      </c>
      <c r="G287" s="52"/>
      <c r="J287" s="49"/>
    </row>
    <row r="288" spans="1:10" ht="27.75">
      <c r="A288" s="7" t="s">
        <v>5</v>
      </c>
      <c r="B288" s="40">
        <v>478</v>
      </c>
      <c r="C288" s="6">
        <v>37</v>
      </c>
      <c r="D288" s="7">
        <f t="shared" si="39"/>
        <v>515</v>
      </c>
      <c r="E288" s="2">
        <f t="shared" si="40"/>
        <v>0.9281553398058252</v>
      </c>
      <c r="F288" s="2">
        <f t="shared" si="41"/>
        <v>0.07184466019417475</v>
      </c>
      <c r="G288" s="52"/>
      <c r="J288" s="49"/>
    </row>
    <row r="289" spans="1:10" ht="27.75">
      <c r="A289" s="7" t="s">
        <v>81</v>
      </c>
      <c r="B289" s="40">
        <v>903</v>
      </c>
      <c r="C289" s="6">
        <v>12</v>
      </c>
      <c r="D289" s="7">
        <f t="shared" si="39"/>
        <v>915</v>
      </c>
      <c r="E289" s="2">
        <f t="shared" si="40"/>
        <v>0.9868852459016394</v>
      </c>
      <c r="F289" s="2">
        <f t="shared" si="41"/>
        <v>0.013114754098360656</v>
      </c>
      <c r="G289" s="52"/>
      <c r="J289" s="49"/>
    </row>
    <row r="290" spans="1:10" ht="27.75">
      <c r="A290" s="67" t="s">
        <v>6</v>
      </c>
      <c r="B290" s="40">
        <v>539</v>
      </c>
      <c r="C290" s="6">
        <v>15</v>
      </c>
      <c r="D290" s="7">
        <f t="shared" si="39"/>
        <v>554</v>
      </c>
      <c r="E290" s="2">
        <f t="shared" si="40"/>
        <v>0.9729241877256317</v>
      </c>
      <c r="F290" s="2">
        <f t="shared" si="41"/>
        <v>0.02707581227436823</v>
      </c>
      <c r="G290" s="52"/>
      <c r="J290" s="49"/>
    </row>
    <row r="291" spans="1:10" ht="27.75">
      <c r="A291" s="67" t="s">
        <v>82</v>
      </c>
      <c r="B291" s="40">
        <v>854</v>
      </c>
      <c r="C291" s="6">
        <v>17</v>
      </c>
      <c r="D291" s="7">
        <f t="shared" si="39"/>
        <v>871</v>
      </c>
      <c r="E291" s="2">
        <f t="shared" si="40"/>
        <v>0.9804822043628014</v>
      </c>
      <c r="F291" s="2">
        <f t="shared" si="41"/>
        <v>0.01951779563719862</v>
      </c>
      <c r="G291" s="52"/>
      <c r="J291" s="49"/>
    </row>
    <row r="292" spans="1:10" ht="27.75">
      <c r="A292" s="41" t="s">
        <v>133</v>
      </c>
      <c r="B292" s="40">
        <v>200</v>
      </c>
      <c r="C292" s="6">
        <v>2</v>
      </c>
      <c r="D292" s="7">
        <f t="shared" si="39"/>
        <v>202</v>
      </c>
      <c r="E292" s="2">
        <f t="shared" si="40"/>
        <v>0.9900990099009901</v>
      </c>
      <c r="F292" s="2">
        <f t="shared" si="41"/>
        <v>0.009900990099009901</v>
      </c>
      <c r="G292" s="52"/>
      <c r="J292" s="49"/>
    </row>
    <row r="293" spans="1:10" ht="55.5">
      <c r="A293" s="68" t="s">
        <v>83</v>
      </c>
      <c r="B293" s="40">
        <v>232</v>
      </c>
      <c r="C293" s="6">
        <v>0</v>
      </c>
      <c r="D293" s="7">
        <f t="shared" si="39"/>
        <v>232</v>
      </c>
      <c r="E293" s="2">
        <f t="shared" si="40"/>
        <v>1</v>
      </c>
      <c r="F293" s="2">
        <f t="shared" si="41"/>
        <v>0</v>
      </c>
      <c r="G293" s="52"/>
      <c r="J293" s="49"/>
    </row>
    <row r="294" spans="1:10" ht="27.75">
      <c r="A294" s="67" t="s">
        <v>46</v>
      </c>
      <c r="B294" s="40">
        <v>65</v>
      </c>
      <c r="C294" s="6">
        <v>2</v>
      </c>
      <c r="D294" s="7">
        <f t="shared" si="39"/>
        <v>67</v>
      </c>
      <c r="E294" s="2">
        <f t="shared" si="40"/>
        <v>0.9701492537313433</v>
      </c>
      <c r="F294" s="2">
        <f t="shared" si="41"/>
        <v>0.029850746268656716</v>
      </c>
      <c r="G294" s="52"/>
      <c r="J294" s="49"/>
    </row>
    <row r="295" spans="1:10" ht="27.75">
      <c r="A295" s="67" t="s">
        <v>58</v>
      </c>
      <c r="B295" s="40">
        <v>1289</v>
      </c>
      <c r="C295" s="6">
        <v>35</v>
      </c>
      <c r="D295" s="7">
        <f t="shared" si="39"/>
        <v>1324</v>
      </c>
      <c r="E295" s="2">
        <f t="shared" si="40"/>
        <v>0.9735649546827795</v>
      </c>
      <c r="F295" s="2">
        <f t="shared" si="41"/>
        <v>0.026435045317220542</v>
      </c>
      <c r="G295" s="52"/>
      <c r="J295" s="49"/>
    </row>
    <row r="296" spans="1:10" ht="55.5">
      <c r="A296" s="7" t="s">
        <v>8</v>
      </c>
      <c r="B296" s="40">
        <v>42</v>
      </c>
      <c r="C296" s="6">
        <v>0</v>
      </c>
      <c r="D296" s="7">
        <f t="shared" si="39"/>
        <v>42</v>
      </c>
      <c r="E296" s="2">
        <f t="shared" si="40"/>
        <v>1</v>
      </c>
      <c r="F296" s="2">
        <f t="shared" si="41"/>
        <v>0</v>
      </c>
      <c r="G296" s="52"/>
      <c r="J296" s="49"/>
    </row>
    <row r="297" spans="1:10" ht="27.75">
      <c r="A297" s="67" t="s">
        <v>16</v>
      </c>
      <c r="B297" s="40">
        <v>1075</v>
      </c>
      <c r="C297" s="6">
        <v>27</v>
      </c>
      <c r="D297" s="7">
        <f t="shared" si="39"/>
        <v>1102</v>
      </c>
      <c r="E297" s="2">
        <f t="shared" si="40"/>
        <v>0.9754990925589837</v>
      </c>
      <c r="F297" s="2">
        <f t="shared" si="41"/>
        <v>0.024500907441016333</v>
      </c>
      <c r="G297" s="52"/>
      <c r="J297" s="49"/>
    </row>
    <row r="298" spans="1:10" ht="27.75">
      <c r="A298" s="67" t="s">
        <v>7</v>
      </c>
      <c r="B298" s="40">
        <v>713</v>
      </c>
      <c r="C298" s="6">
        <v>104</v>
      </c>
      <c r="D298" s="7">
        <f t="shared" si="39"/>
        <v>817</v>
      </c>
      <c r="E298" s="2">
        <f t="shared" si="40"/>
        <v>0.8727050183598531</v>
      </c>
      <c r="F298" s="2">
        <f t="shared" si="41"/>
        <v>0.12729498164014688</v>
      </c>
      <c r="G298" s="52"/>
      <c r="J298" s="49"/>
    </row>
    <row r="299" spans="1:10" ht="27.75">
      <c r="A299" s="31" t="s">
        <v>20</v>
      </c>
      <c r="B299" s="40">
        <v>2103</v>
      </c>
      <c r="C299" s="6">
        <v>181</v>
      </c>
      <c r="D299" s="7">
        <f t="shared" si="39"/>
        <v>2284</v>
      </c>
      <c r="E299" s="2">
        <f t="shared" si="40"/>
        <v>0.920753064798599</v>
      </c>
      <c r="F299" s="2">
        <f t="shared" si="41"/>
        <v>0.07924693520140105</v>
      </c>
      <c r="G299" s="52"/>
      <c r="J299" s="49"/>
    </row>
    <row r="300" spans="1:10" ht="27.75">
      <c r="A300" s="41" t="s">
        <v>131</v>
      </c>
      <c r="B300" s="40">
        <v>78</v>
      </c>
      <c r="C300" s="6">
        <v>6</v>
      </c>
      <c r="D300" s="7">
        <f t="shared" si="39"/>
        <v>84</v>
      </c>
      <c r="E300" s="2">
        <f t="shared" si="40"/>
        <v>0.9285714285714286</v>
      </c>
      <c r="F300" s="2">
        <f t="shared" si="41"/>
        <v>0.07142857142857142</v>
      </c>
      <c r="G300" s="52"/>
      <c r="J300" s="49"/>
    </row>
    <row r="301" spans="1:10" ht="27.75">
      <c r="A301" s="41" t="s">
        <v>12</v>
      </c>
      <c r="B301" s="40">
        <v>367</v>
      </c>
      <c r="C301" s="6">
        <v>17</v>
      </c>
      <c r="D301" s="7">
        <f t="shared" si="39"/>
        <v>384</v>
      </c>
      <c r="E301" s="2">
        <f t="shared" si="40"/>
        <v>0.9557291666666666</v>
      </c>
      <c r="F301" s="2">
        <f t="shared" si="41"/>
        <v>0.044270833333333336</v>
      </c>
      <c r="G301" s="52"/>
      <c r="J301" s="54"/>
    </row>
    <row r="302" spans="1:10" ht="27.75">
      <c r="A302" s="40" t="s">
        <v>11</v>
      </c>
      <c r="B302" s="40">
        <v>1082</v>
      </c>
      <c r="C302" s="6">
        <v>51</v>
      </c>
      <c r="D302" s="7">
        <f t="shared" si="39"/>
        <v>1133</v>
      </c>
      <c r="E302" s="2">
        <f t="shared" si="40"/>
        <v>0.9549867608120035</v>
      </c>
      <c r="F302" s="2">
        <f t="shared" si="41"/>
        <v>0.04501323918799647</v>
      </c>
      <c r="G302" s="52"/>
      <c r="J302" s="49"/>
    </row>
    <row r="303" spans="1:10" ht="27.75">
      <c r="A303" s="40" t="s">
        <v>13</v>
      </c>
      <c r="B303" s="40">
        <v>435</v>
      </c>
      <c r="C303" s="6">
        <v>26</v>
      </c>
      <c r="D303" s="7">
        <f t="shared" si="39"/>
        <v>461</v>
      </c>
      <c r="E303" s="2">
        <f t="shared" si="40"/>
        <v>0.9436008676789588</v>
      </c>
      <c r="F303" s="2">
        <f t="shared" si="41"/>
        <v>0.05639913232104121</v>
      </c>
      <c r="G303" s="52"/>
      <c r="J303" s="49"/>
    </row>
    <row r="304" spans="1:10" ht="27.75">
      <c r="A304" s="43" t="s">
        <v>28</v>
      </c>
      <c r="B304" s="40">
        <v>204</v>
      </c>
      <c r="C304" s="6">
        <v>25</v>
      </c>
      <c r="D304" s="7">
        <f t="shared" si="39"/>
        <v>229</v>
      </c>
      <c r="E304" s="2">
        <f t="shared" si="40"/>
        <v>0.8908296943231441</v>
      </c>
      <c r="F304" s="2">
        <f t="shared" si="41"/>
        <v>0.1091703056768559</v>
      </c>
      <c r="G304" s="52"/>
      <c r="J304" s="49"/>
    </row>
    <row r="305" spans="1:10" ht="27.75">
      <c r="A305" s="40" t="s">
        <v>135</v>
      </c>
      <c r="B305" s="40">
        <v>136</v>
      </c>
      <c r="C305" s="6">
        <v>9</v>
      </c>
      <c r="D305" s="7">
        <f t="shared" si="39"/>
        <v>145</v>
      </c>
      <c r="E305" s="2">
        <f t="shared" si="40"/>
        <v>0.9379310344827586</v>
      </c>
      <c r="F305" s="2">
        <f t="shared" si="41"/>
        <v>0.06206896551724138</v>
      </c>
      <c r="G305" s="52"/>
      <c r="J305" s="49"/>
    </row>
    <row r="306" spans="1:10" ht="55.5">
      <c r="A306" s="40" t="s">
        <v>10</v>
      </c>
      <c r="B306" s="40">
        <v>48</v>
      </c>
      <c r="C306" s="6">
        <v>0</v>
      </c>
      <c r="D306" s="7">
        <f t="shared" si="39"/>
        <v>48</v>
      </c>
      <c r="E306" s="2">
        <f t="shared" si="40"/>
        <v>1</v>
      </c>
      <c r="F306" s="2">
        <f t="shared" si="41"/>
        <v>0</v>
      </c>
      <c r="G306" s="52"/>
      <c r="J306" s="49"/>
    </row>
    <row r="307" spans="1:10" ht="55.5">
      <c r="A307" s="40" t="s">
        <v>134</v>
      </c>
      <c r="B307" s="40">
        <v>16</v>
      </c>
      <c r="C307" s="6">
        <v>0</v>
      </c>
      <c r="D307" s="7">
        <f t="shared" si="39"/>
        <v>16</v>
      </c>
      <c r="E307" s="2">
        <f t="shared" si="40"/>
        <v>1</v>
      </c>
      <c r="F307" s="2">
        <f t="shared" si="41"/>
        <v>0</v>
      </c>
      <c r="G307" s="52"/>
      <c r="J307" s="49"/>
    </row>
    <row r="308" spans="1:10" ht="27.75">
      <c r="A308" s="42" t="s">
        <v>132</v>
      </c>
      <c r="B308" s="40">
        <v>2561</v>
      </c>
      <c r="C308" s="6">
        <v>50</v>
      </c>
      <c r="D308" s="7">
        <f t="shared" si="39"/>
        <v>2611</v>
      </c>
      <c r="E308" s="2">
        <f t="shared" si="40"/>
        <v>0.9808502489467636</v>
      </c>
      <c r="F308" s="2">
        <f t="shared" si="41"/>
        <v>0.019149751053236307</v>
      </c>
      <c r="G308" s="52"/>
      <c r="J308" s="49"/>
    </row>
    <row r="309" spans="1:10" ht="27.75">
      <c r="A309" s="44" t="s">
        <v>63</v>
      </c>
      <c r="B309" s="40">
        <v>310</v>
      </c>
      <c r="C309" s="6">
        <v>36</v>
      </c>
      <c r="D309" s="7">
        <f t="shared" si="39"/>
        <v>346</v>
      </c>
      <c r="E309" s="2">
        <f t="shared" si="40"/>
        <v>0.8959537572254336</v>
      </c>
      <c r="F309" s="2">
        <f t="shared" si="41"/>
        <v>0.10404624277456648</v>
      </c>
      <c r="G309" s="52"/>
      <c r="J309" s="49"/>
    </row>
    <row r="310" spans="1:10" ht="27.75">
      <c r="A310" s="44" t="s">
        <v>78</v>
      </c>
      <c r="B310" s="40">
        <v>90</v>
      </c>
      <c r="C310" s="6">
        <v>9</v>
      </c>
      <c r="D310" s="7">
        <f t="shared" si="39"/>
        <v>99</v>
      </c>
      <c r="E310" s="2">
        <f t="shared" si="40"/>
        <v>0.9090909090909091</v>
      </c>
      <c r="F310" s="2">
        <f t="shared" si="41"/>
        <v>0.09090909090909091</v>
      </c>
      <c r="G310" s="52"/>
      <c r="J310" s="49"/>
    </row>
    <row r="311" spans="1:10" ht="27.75">
      <c r="A311" s="44" t="s">
        <v>43</v>
      </c>
      <c r="B311" s="40">
        <v>131</v>
      </c>
      <c r="C311" s="6">
        <v>16</v>
      </c>
      <c r="D311" s="7">
        <f t="shared" si="39"/>
        <v>147</v>
      </c>
      <c r="E311" s="2">
        <f t="shared" si="40"/>
        <v>0.891156462585034</v>
      </c>
      <c r="F311" s="2">
        <f t="shared" si="41"/>
        <v>0.10884353741496598</v>
      </c>
      <c r="G311" s="52"/>
      <c r="J311" s="49"/>
    </row>
    <row r="312" spans="1:10" ht="27.75">
      <c r="A312" s="44" t="s">
        <v>62</v>
      </c>
      <c r="B312" s="40">
        <v>79</v>
      </c>
      <c r="C312" s="6">
        <v>4</v>
      </c>
      <c r="D312" s="7">
        <f t="shared" si="39"/>
        <v>83</v>
      </c>
      <c r="E312" s="2">
        <f t="shared" si="40"/>
        <v>0.9518072289156626</v>
      </c>
      <c r="F312" s="2">
        <f t="shared" si="41"/>
        <v>0.04819277108433735</v>
      </c>
      <c r="G312" s="52"/>
      <c r="J312" s="49"/>
    </row>
    <row r="313" spans="1:10" ht="27.75">
      <c r="A313" s="39" t="s">
        <v>136</v>
      </c>
      <c r="B313" s="40">
        <v>567</v>
      </c>
      <c r="C313" s="6">
        <v>11</v>
      </c>
      <c r="D313" s="7">
        <f t="shared" si="39"/>
        <v>578</v>
      </c>
      <c r="E313" s="2">
        <f t="shared" si="40"/>
        <v>0.9809688581314879</v>
      </c>
      <c r="F313" s="2">
        <f t="shared" si="41"/>
        <v>0.01903114186851211</v>
      </c>
      <c r="G313" s="52"/>
      <c r="J313" s="49"/>
    </row>
    <row r="314" spans="1:10" ht="55.5">
      <c r="A314" s="44" t="s">
        <v>120</v>
      </c>
      <c r="B314" s="40">
        <v>59</v>
      </c>
      <c r="C314" s="6">
        <v>0</v>
      </c>
      <c r="D314" s="7">
        <f t="shared" si="39"/>
        <v>59</v>
      </c>
      <c r="E314" s="2">
        <f t="shared" si="40"/>
        <v>1</v>
      </c>
      <c r="F314" s="2">
        <f t="shared" si="41"/>
        <v>0</v>
      </c>
      <c r="G314" s="52"/>
      <c r="J314" s="49"/>
    </row>
    <row r="315" spans="1:10" ht="55.5">
      <c r="A315" s="38" t="s">
        <v>44</v>
      </c>
      <c r="B315" s="40">
        <v>36</v>
      </c>
      <c r="C315" s="6">
        <v>0</v>
      </c>
      <c r="D315" s="7">
        <f t="shared" si="39"/>
        <v>36</v>
      </c>
      <c r="E315" s="2">
        <f>B315/D315</f>
        <v>1</v>
      </c>
      <c r="F315" s="2">
        <f>C315/D315</f>
        <v>0</v>
      </c>
      <c r="G315" s="52"/>
      <c r="J315" s="49"/>
    </row>
    <row r="316" spans="1:10" ht="55.5">
      <c r="A316" s="38" t="s">
        <v>45</v>
      </c>
      <c r="B316" s="40">
        <v>21</v>
      </c>
      <c r="C316" s="6">
        <v>0</v>
      </c>
      <c r="D316" s="7">
        <f t="shared" si="39"/>
        <v>21</v>
      </c>
      <c r="E316" s="2">
        <f>B316/D316</f>
        <v>1</v>
      </c>
      <c r="F316" s="2">
        <f>C316/D316</f>
        <v>0</v>
      </c>
      <c r="G316" s="52"/>
      <c r="J316" s="49"/>
    </row>
    <row r="317" spans="1:10" ht="27.75">
      <c r="A317" s="55" t="s">
        <v>9</v>
      </c>
      <c r="B317" s="46">
        <f>SUM(B286:B316)</f>
        <v>17737</v>
      </c>
      <c r="C317" s="46">
        <f>SUM(C286:C316)</f>
        <v>954</v>
      </c>
      <c r="D317" s="46">
        <f>SUM(D286:D316)</f>
        <v>18691</v>
      </c>
      <c r="E317" s="1">
        <f>B317/D317</f>
        <v>0.9489593922208549</v>
      </c>
      <c r="F317" s="1">
        <f>C317/D317</f>
        <v>0.05104060777914504</v>
      </c>
      <c r="G317" s="52"/>
      <c r="J317" s="49"/>
    </row>
    <row r="321" spans="1:7" ht="27.75">
      <c r="A321" s="120" t="s">
        <v>163</v>
      </c>
      <c r="B321" s="120"/>
      <c r="C321" s="120"/>
      <c r="D321" s="120"/>
      <c r="E321" s="120"/>
      <c r="F321" s="120"/>
      <c r="G321" s="120"/>
    </row>
    <row r="322" spans="1:7" ht="83.25">
      <c r="A322" s="4" t="s">
        <v>0</v>
      </c>
      <c r="B322" s="4" t="s">
        <v>1</v>
      </c>
      <c r="C322" s="4" t="s">
        <v>164</v>
      </c>
      <c r="D322" s="77" t="s">
        <v>165</v>
      </c>
      <c r="E322" s="4" t="s">
        <v>65</v>
      </c>
      <c r="F322" s="4" t="s">
        <v>66</v>
      </c>
      <c r="G322" s="4" t="s">
        <v>166</v>
      </c>
    </row>
    <row r="323" spans="1:7" ht="27.75">
      <c r="A323" s="6" t="s">
        <v>4</v>
      </c>
      <c r="B323" s="78">
        <f>'[1]أعضاء الهيئة التدريسية'!$P$9</f>
        <v>699</v>
      </c>
      <c r="C323" s="78">
        <f>'[1]أعضاء الهيئة التدريسية'!$Q$9</f>
        <v>180</v>
      </c>
      <c r="D323" s="78">
        <f>SUM(B323:C323)</f>
        <v>879</v>
      </c>
      <c r="E323" s="2">
        <f>B323/D323</f>
        <v>0.7952218430034129</v>
      </c>
      <c r="F323" s="2">
        <f>C323/D323</f>
        <v>0.20477815699658702</v>
      </c>
      <c r="G323" s="1">
        <f aca="true" t="shared" si="42" ref="G323:G352">D323/$D$356</f>
        <v>0.08610049955921247</v>
      </c>
    </row>
    <row r="324" spans="1:7" ht="27.75">
      <c r="A324" s="6" t="s">
        <v>53</v>
      </c>
      <c r="B324" s="78">
        <f>'[1]أعضاء الهيئة التدريسية'!$P$14</f>
        <v>292</v>
      </c>
      <c r="C324" s="78">
        <f>'[1]أعضاء الهيئة التدريسية'!$Q$14</f>
        <v>71</v>
      </c>
      <c r="D324" s="78">
        <f aca="true" t="shared" si="43" ref="D324:D355">SUM(B324:C324)</f>
        <v>363</v>
      </c>
      <c r="E324" s="2">
        <f aca="true" t="shared" si="44" ref="E324:E356">B324/D324</f>
        <v>0.8044077134986226</v>
      </c>
      <c r="F324" s="2">
        <f aca="true" t="shared" si="45" ref="F324:F356">C324/D324</f>
        <v>0.19559228650137742</v>
      </c>
      <c r="G324" s="1">
        <f t="shared" si="42"/>
        <v>0.03555686159271231</v>
      </c>
    </row>
    <row r="325" spans="1:7" ht="27.75">
      <c r="A325" s="6" t="s">
        <v>5</v>
      </c>
      <c r="B325" s="78">
        <f>'[1]أعضاء الهيئة التدريسية'!$P$19</f>
        <v>118</v>
      </c>
      <c r="C325" s="78">
        <f>'[1]أعضاء الهيئة التدريسية'!$Q$19</f>
        <v>106</v>
      </c>
      <c r="D325" s="78">
        <f t="shared" si="43"/>
        <v>224</v>
      </c>
      <c r="E325" s="2">
        <f t="shared" si="44"/>
        <v>0.5267857142857143</v>
      </c>
      <c r="F325" s="2">
        <f t="shared" si="45"/>
        <v>0.4732142857142857</v>
      </c>
      <c r="G325" s="1">
        <f t="shared" si="42"/>
        <v>0.021941424233519444</v>
      </c>
    </row>
    <row r="326" spans="1:7" ht="27.75">
      <c r="A326" s="75" t="s">
        <v>54</v>
      </c>
      <c r="B326" s="78">
        <f>'[1]أعضاء الهيئة التدريسية'!$P$25+'[1]أعضاء الهيئة التدريسية'!$P$26</f>
        <v>520</v>
      </c>
      <c r="C326" s="78">
        <f>'[1]أعضاء الهيئة التدريسية'!$Q$25+'[1]أعضاء الهيئة التدريسية'!$Q$26</f>
        <v>285</v>
      </c>
      <c r="D326" s="78">
        <f t="shared" si="43"/>
        <v>805</v>
      </c>
      <c r="E326" s="2">
        <f t="shared" si="44"/>
        <v>0.6459627329192547</v>
      </c>
      <c r="F326" s="2">
        <f t="shared" si="45"/>
        <v>0.35403726708074534</v>
      </c>
      <c r="G326" s="1">
        <f t="shared" si="42"/>
        <v>0.0788519933392105</v>
      </c>
    </row>
    <row r="327" spans="1:7" ht="27.75">
      <c r="A327" s="75" t="s">
        <v>6</v>
      </c>
      <c r="B327" s="78">
        <f>'[1]أعضاء الهيئة التدريسية'!$P$31</f>
        <v>205</v>
      </c>
      <c r="C327" s="78">
        <f>'[1]أعضاء الهيئة التدريسية'!$Q$31</f>
        <v>206</v>
      </c>
      <c r="D327" s="78">
        <f t="shared" si="43"/>
        <v>411</v>
      </c>
      <c r="E327" s="2">
        <f t="shared" si="44"/>
        <v>0.49878345498783455</v>
      </c>
      <c r="F327" s="2">
        <f t="shared" si="45"/>
        <v>0.5012165450121655</v>
      </c>
      <c r="G327" s="1">
        <f t="shared" si="42"/>
        <v>0.04025859535703791</v>
      </c>
    </row>
    <row r="328" spans="1:7" ht="27.75">
      <c r="A328" s="75" t="s">
        <v>167</v>
      </c>
      <c r="B328" s="78">
        <f>'[1]أعضاء الهيئة التدريسية'!$P$37</f>
        <v>1047</v>
      </c>
      <c r="C328" s="78">
        <f>'[1]أعضاء الهيئة التدريسية'!$Q$37</f>
        <v>378</v>
      </c>
      <c r="D328" s="78">
        <f t="shared" si="43"/>
        <v>1425</v>
      </c>
      <c r="E328" s="2">
        <f t="shared" si="44"/>
        <v>0.7347368421052631</v>
      </c>
      <c r="F328" s="2">
        <f t="shared" si="45"/>
        <v>0.26526315789473687</v>
      </c>
      <c r="G328" s="1">
        <f t="shared" si="42"/>
        <v>0.1395827211284161</v>
      </c>
    </row>
    <row r="329" spans="1:7" ht="27.75">
      <c r="A329" s="75" t="s">
        <v>168</v>
      </c>
      <c r="B329" s="78">
        <f>'[1]أعضاء الهيئة التدريسية'!$P$42</f>
        <v>159</v>
      </c>
      <c r="C329" s="78">
        <f>'[1]أعضاء الهيئة التدريسية'!$Q$42</f>
        <v>119</v>
      </c>
      <c r="D329" s="78">
        <f t="shared" si="43"/>
        <v>278</v>
      </c>
      <c r="E329" s="2">
        <f t="shared" si="44"/>
        <v>0.5719424460431655</v>
      </c>
      <c r="F329" s="2">
        <f t="shared" si="45"/>
        <v>0.42805755395683454</v>
      </c>
      <c r="G329" s="1">
        <f t="shared" si="42"/>
        <v>0.02723087471838574</v>
      </c>
    </row>
    <row r="330" spans="1:7" ht="27.75">
      <c r="A330" s="75" t="s">
        <v>83</v>
      </c>
      <c r="B330" s="78">
        <f>'[1]أعضاء الهيئة التدريسية'!$P$49</f>
        <v>123</v>
      </c>
      <c r="C330" s="78">
        <f>'[1]أعضاء الهيئة التدريسية'!$Q$49</f>
        <v>87</v>
      </c>
      <c r="D330" s="78">
        <f t="shared" si="43"/>
        <v>210</v>
      </c>
      <c r="E330" s="2">
        <f>B330/D330</f>
        <v>0.5857142857142857</v>
      </c>
      <c r="F330" s="2">
        <f>C330/D330</f>
        <v>0.4142857142857143</v>
      </c>
      <c r="G330" s="1">
        <f t="shared" si="42"/>
        <v>0.020570085218924478</v>
      </c>
    </row>
    <row r="331" spans="1:7" ht="27.75">
      <c r="A331" s="6" t="s">
        <v>96</v>
      </c>
      <c r="B331" s="78">
        <f>'[1]أعضاء الهيئة التدريسية'!$P$43</f>
        <v>11</v>
      </c>
      <c r="C331" s="78">
        <f>'[1]أعضاء الهيئة التدريسية'!$Q$43</f>
        <v>8</v>
      </c>
      <c r="D331" s="78">
        <f t="shared" si="43"/>
        <v>19</v>
      </c>
      <c r="E331" s="2">
        <f t="shared" si="44"/>
        <v>0.5789473684210527</v>
      </c>
      <c r="F331" s="2">
        <f t="shared" si="45"/>
        <v>0.42105263157894735</v>
      </c>
      <c r="G331" s="1">
        <f t="shared" si="42"/>
        <v>0.0018611029483788814</v>
      </c>
    </row>
    <row r="332" spans="1:7" ht="27.75">
      <c r="A332" s="6" t="s">
        <v>46</v>
      </c>
      <c r="B332" s="78">
        <f>'[1]أعضاء الهيئة التدريسية'!$P$46</f>
        <v>76</v>
      </c>
      <c r="C332" s="78">
        <f>'[1]أعضاء الهيئة التدريسية'!$Q$46</f>
        <v>61</v>
      </c>
      <c r="D332" s="78">
        <f t="shared" si="43"/>
        <v>137</v>
      </c>
      <c r="E332" s="2">
        <f t="shared" si="44"/>
        <v>0.5547445255474452</v>
      </c>
      <c r="F332" s="2">
        <f t="shared" si="45"/>
        <v>0.44525547445255476</v>
      </c>
      <c r="G332" s="1">
        <f t="shared" si="42"/>
        <v>0.013419531785679303</v>
      </c>
    </row>
    <row r="333" spans="1:7" ht="27.75">
      <c r="A333" s="75" t="s">
        <v>58</v>
      </c>
      <c r="B333" s="78">
        <f>'[1]أعضاء الهيئة التدريسية'!$P$55+'[1]أعضاء الهيئة التدريسية'!$P$59+'[1]أعضاء الهيئة التدريسية'!$P$60</f>
        <v>758</v>
      </c>
      <c r="C333" s="78">
        <f>'[1]أعضاء الهيئة التدريسية'!$Q$55+'[1]أعضاء الهيئة التدريسية'!$Q$59+'[1]أعضاء الهيئة التدريسية'!$Q$60</f>
        <v>344</v>
      </c>
      <c r="D333" s="78">
        <f t="shared" si="43"/>
        <v>1102</v>
      </c>
      <c r="E333" s="2">
        <f t="shared" si="44"/>
        <v>0.6878402903811253</v>
      </c>
      <c r="F333" s="2">
        <f t="shared" si="45"/>
        <v>0.3121597096188748</v>
      </c>
      <c r="G333" s="1">
        <f t="shared" si="42"/>
        <v>0.10794397100597512</v>
      </c>
    </row>
    <row r="334" spans="1:7" ht="27.75">
      <c r="A334" s="6" t="s">
        <v>8</v>
      </c>
      <c r="B334" s="78">
        <f>'[1]أعضاء الهيئة التدريسية'!$P$63</f>
        <v>51</v>
      </c>
      <c r="C334" s="78">
        <f>'[1]أعضاء الهيئة التدريسية'!$Q$63</f>
        <v>4</v>
      </c>
      <c r="D334" s="78">
        <f t="shared" si="43"/>
        <v>55</v>
      </c>
      <c r="E334" s="2">
        <f t="shared" si="44"/>
        <v>0.9272727272727272</v>
      </c>
      <c r="F334" s="2">
        <f t="shared" si="45"/>
        <v>0.07272727272727272</v>
      </c>
      <c r="G334" s="1">
        <f t="shared" si="42"/>
        <v>0.005387403271623078</v>
      </c>
    </row>
    <row r="335" spans="1:7" ht="27.75">
      <c r="A335" s="75" t="s">
        <v>16</v>
      </c>
      <c r="B335" s="78">
        <f>'[1]أعضاء الهيئة التدريسية'!$P$97+'[1]أعضاء الهيئة التدريسية'!$P$102+'[1]أعضاء الهيئة التدريسية'!$P$105+'[1]أعضاء الهيئة التدريسية'!$P$106</f>
        <v>824</v>
      </c>
      <c r="C335" s="78">
        <f>'[1]أعضاء الهيئة التدريسية'!$Q$97+'[1]أعضاء الهيئة التدريسية'!$Q$102+'[1]أعضاء الهيئة التدريسية'!$Q$105+'[1]أعضاء الهيئة التدريسية'!$Q$106</f>
        <v>411</v>
      </c>
      <c r="D335" s="78">
        <f t="shared" si="43"/>
        <v>1235</v>
      </c>
      <c r="E335" s="2">
        <f t="shared" si="44"/>
        <v>0.6672064777327935</v>
      </c>
      <c r="F335" s="2">
        <f t="shared" si="45"/>
        <v>0.3327935222672065</v>
      </c>
      <c r="G335" s="1">
        <f t="shared" si="42"/>
        <v>0.12097169164462729</v>
      </c>
    </row>
    <row r="336" spans="1:7" ht="27.75">
      <c r="A336" s="75" t="s">
        <v>7</v>
      </c>
      <c r="B336" s="78">
        <f>'[1]أعضاء الهيئة التدريسية'!$P$69+'[1]أعضاء الهيئة التدريسية'!$P$73+'[1]أعضاء الهيئة التدريسية'!$P$74</f>
        <v>325</v>
      </c>
      <c r="C336" s="78">
        <f>'[1]أعضاء الهيئة التدريسية'!$Q$69+'[1]أعضاء الهيئة التدريسية'!$Q$73+'[1]أعضاء الهيئة التدريسية'!$Q$74</f>
        <v>107</v>
      </c>
      <c r="D336" s="78">
        <f t="shared" si="43"/>
        <v>432</v>
      </c>
      <c r="E336" s="2">
        <f t="shared" si="44"/>
        <v>0.7523148148148148</v>
      </c>
      <c r="F336" s="2">
        <f t="shared" si="45"/>
        <v>0.24768518518518517</v>
      </c>
      <c r="G336" s="1">
        <f t="shared" si="42"/>
        <v>0.04231560387893035</v>
      </c>
    </row>
    <row r="337" spans="1:7" ht="27.75">
      <c r="A337" s="75" t="s">
        <v>169</v>
      </c>
      <c r="B337" s="78">
        <f>'[1]أعضاء الهيئة التدريسية'!$P$80+'[1]أعضاء الهيئة التدريسية'!$P$86+'[1]أعضاء الهيئة التدريسية'!$P$89+'[1]أعضاء الهيئة التدريسية'!$P$90</f>
        <v>679</v>
      </c>
      <c r="C337" s="78">
        <f>'[1]أعضاء الهيئة التدريسية'!$Q$80+'[1]أعضاء الهيئة التدريسية'!$Q$86+'[1]أعضاء الهيئة التدريسية'!$Q$89+'[1]أعضاء الهيئة التدريسية'!$Q$90</f>
        <v>496</v>
      </c>
      <c r="D337" s="78">
        <f t="shared" si="43"/>
        <v>1175</v>
      </c>
      <c r="E337" s="2">
        <f t="shared" si="44"/>
        <v>0.5778723404255319</v>
      </c>
      <c r="F337" s="2">
        <f t="shared" si="45"/>
        <v>0.4221276595744681</v>
      </c>
      <c r="G337" s="1">
        <f t="shared" si="42"/>
        <v>0.1150945244392203</v>
      </c>
    </row>
    <row r="338" spans="1:7" ht="27.75">
      <c r="A338" s="75" t="s">
        <v>131</v>
      </c>
      <c r="B338" s="78">
        <f>'[1]أعضاء الهيئة التدريسية'!$P$91</f>
        <v>23</v>
      </c>
      <c r="C338" s="78">
        <f>'[1]أعضاء الهيئة التدريسية'!$Q$91</f>
        <v>7</v>
      </c>
      <c r="D338" s="78">
        <f t="shared" si="43"/>
        <v>30</v>
      </c>
      <c r="E338" s="2">
        <f>B338/D338</f>
        <v>0.7666666666666667</v>
      </c>
      <c r="F338" s="2">
        <f>C338/D338</f>
        <v>0.23333333333333334</v>
      </c>
      <c r="G338" s="1">
        <f t="shared" si="42"/>
        <v>0.0029385836027034967</v>
      </c>
    </row>
    <row r="339" spans="1:7" ht="27.75">
      <c r="A339" s="75" t="s">
        <v>170</v>
      </c>
      <c r="B339" s="78">
        <f>'[1]أعضاء الهيئة التدريسية'!$P$122+'[1]أعضاء الهيئة التدريسية'!$P$128+'[1]أعضاء الهيئة التدريسية'!$P$132+'[1]أعضاء الهيئة التدريسية'!$P$133</f>
        <v>212</v>
      </c>
      <c r="C339" s="78">
        <f>'[1]أعضاء الهيئة التدريسية'!$Q$122+'[1]أعضاء الهيئة التدريسية'!$Q$128+'[1]أعضاء الهيئة التدريسية'!$Q$132+'[1]أعضاء الهيئة التدريسية'!$Q$133</f>
        <v>266</v>
      </c>
      <c r="D339" s="78">
        <f t="shared" si="43"/>
        <v>478</v>
      </c>
      <c r="E339" s="2">
        <f t="shared" si="44"/>
        <v>0.4435146443514644</v>
      </c>
      <c r="F339" s="2">
        <f t="shared" si="45"/>
        <v>0.5564853556485355</v>
      </c>
      <c r="G339" s="1">
        <f t="shared" si="42"/>
        <v>0.04682143206974238</v>
      </c>
    </row>
    <row r="340" spans="1:7" ht="27.75">
      <c r="A340" s="75" t="s">
        <v>11</v>
      </c>
      <c r="B340" s="78">
        <f>'[1]أعضاء الهيئة التدريسية'!$P$112+'[1]أعضاء الهيئة التدريسية'!$P$116</f>
        <v>142</v>
      </c>
      <c r="C340" s="78">
        <f>'[1]أعضاء الهيئة التدريسية'!$Q$112+'[1]أعضاء الهيئة التدريسية'!$Q$116</f>
        <v>36</v>
      </c>
      <c r="D340" s="78">
        <f t="shared" si="43"/>
        <v>178</v>
      </c>
      <c r="E340" s="2">
        <f t="shared" si="44"/>
        <v>0.797752808988764</v>
      </c>
      <c r="F340" s="2">
        <f t="shared" si="45"/>
        <v>0.20224719101123595</v>
      </c>
      <c r="G340" s="1">
        <f t="shared" si="42"/>
        <v>0.017435596042707415</v>
      </c>
    </row>
    <row r="341" spans="1:7" ht="27.75">
      <c r="A341" s="75" t="s">
        <v>13</v>
      </c>
      <c r="B341" s="78">
        <f>'[1]أعضاء الهيئة التدريسية'!$P$136</f>
        <v>61</v>
      </c>
      <c r="C341" s="78">
        <f>'[1]أعضاء الهيئة التدريسية'!$Q$136</f>
        <v>13</v>
      </c>
      <c r="D341" s="78">
        <f t="shared" si="43"/>
        <v>74</v>
      </c>
      <c r="E341" s="2">
        <f t="shared" si="44"/>
        <v>0.8243243243243243</v>
      </c>
      <c r="F341" s="2">
        <f t="shared" si="45"/>
        <v>0.17567567567567569</v>
      </c>
      <c r="G341" s="1">
        <f t="shared" si="42"/>
        <v>0.007248506220001959</v>
      </c>
    </row>
    <row r="342" spans="1:7" ht="27.75">
      <c r="A342" s="75" t="s">
        <v>28</v>
      </c>
      <c r="B342" s="78">
        <f>'[1]أعضاء الهيئة التدريسية'!$P$137</f>
        <v>37</v>
      </c>
      <c r="C342" s="78">
        <f>'[1]أعضاء الهيئة التدريسية'!$Q$137</f>
        <v>7</v>
      </c>
      <c r="D342" s="78">
        <f t="shared" si="43"/>
        <v>44</v>
      </c>
      <c r="E342" s="2">
        <f t="shared" si="44"/>
        <v>0.8409090909090909</v>
      </c>
      <c r="F342" s="2">
        <f t="shared" si="45"/>
        <v>0.1590909090909091</v>
      </c>
      <c r="G342" s="1">
        <f t="shared" si="42"/>
        <v>0.004309922617298462</v>
      </c>
    </row>
    <row r="343" spans="1:7" ht="27.75">
      <c r="A343" s="75" t="s">
        <v>14</v>
      </c>
      <c r="B343" s="78">
        <f>'[1]أعضاء الهيئة التدريسية'!$P$146+'[1]أعضاء الهيئة التدريسية'!$P$147</f>
        <v>122</v>
      </c>
      <c r="C343" s="78">
        <f>'[1]أعضاء الهيئة التدريسية'!$Q$146+'[1]أعضاء الهيئة التدريسية'!$Q$147</f>
        <v>53</v>
      </c>
      <c r="D343" s="78">
        <f t="shared" si="43"/>
        <v>175</v>
      </c>
      <c r="E343" s="2">
        <f t="shared" si="44"/>
        <v>0.6971428571428572</v>
      </c>
      <c r="F343" s="2">
        <f t="shared" si="45"/>
        <v>0.3028571428571429</v>
      </c>
      <c r="G343" s="1">
        <f t="shared" si="42"/>
        <v>0.017141737682437066</v>
      </c>
    </row>
    <row r="344" spans="1:7" ht="27.75">
      <c r="A344" s="75" t="s">
        <v>10</v>
      </c>
      <c r="B344" s="78">
        <f>'[1]أعضاء الهيئة التدريسية'!$P$143</f>
        <v>63</v>
      </c>
      <c r="C344" s="78">
        <f>'[1]أعضاء الهيئة التدريسية'!$Q$143</f>
        <v>53</v>
      </c>
      <c r="D344" s="78">
        <f t="shared" si="43"/>
        <v>116</v>
      </c>
      <c r="E344" s="2">
        <f t="shared" si="44"/>
        <v>0.5431034482758621</v>
      </c>
      <c r="F344" s="2">
        <f t="shared" si="45"/>
        <v>0.45689655172413796</v>
      </c>
      <c r="G344" s="1">
        <f t="shared" si="42"/>
        <v>0.011362523263786855</v>
      </c>
    </row>
    <row r="345" spans="1:7" ht="27.75">
      <c r="A345" s="75" t="s">
        <v>29</v>
      </c>
      <c r="B345" s="78">
        <f>'[1]أعضاء الهيئة التدريسية'!$P$148</f>
        <v>11</v>
      </c>
      <c r="C345" s="78">
        <f>'[1]أعضاء الهيئة التدريسية'!$Q$148</f>
        <v>7</v>
      </c>
      <c r="D345" s="78">
        <f t="shared" si="43"/>
        <v>18</v>
      </c>
      <c r="E345" s="2">
        <f t="shared" si="44"/>
        <v>0.6111111111111112</v>
      </c>
      <c r="F345" s="2">
        <f t="shared" si="45"/>
        <v>0.3888888888888889</v>
      </c>
      <c r="G345" s="1">
        <f t="shared" si="42"/>
        <v>0.001763150161622098</v>
      </c>
    </row>
    <row r="346" spans="1:7" ht="27.75">
      <c r="A346" s="75" t="s">
        <v>21</v>
      </c>
      <c r="B346" s="78">
        <f>'[1]أعضاء الهيئة التدريسية'!$P$151</f>
        <v>50</v>
      </c>
      <c r="C346" s="78">
        <f>'[1]أعضاء الهيئة التدريسية'!$Q$151</f>
        <v>29</v>
      </c>
      <c r="D346" s="78">
        <f t="shared" si="43"/>
        <v>79</v>
      </c>
      <c r="E346" s="2">
        <f t="shared" si="44"/>
        <v>0.6329113924050633</v>
      </c>
      <c r="F346" s="2">
        <f t="shared" si="45"/>
        <v>0.3670886075949367</v>
      </c>
      <c r="G346" s="1">
        <f t="shared" si="42"/>
        <v>0.007738270153785875</v>
      </c>
    </row>
    <row r="347" spans="1:7" ht="27.75">
      <c r="A347" s="75" t="s">
        <v>61</v>
      </c>
      <c r="B347" s="78">
        <f>'[1]أعضاء الهيئة التدريسية'!$P$138</f>
        <v>6</v>
      </c>
      <c r="C347" s="78">
        <f>'[1]أعضاء الهيئة التدريسية'!$Q$138</f>
        <v>5</v>
      </c>
      <c r="D347" s="78">
        <f t="shared" si="43"/>
        <v>11</v>
      </c>
      <c r="E347" s="2">
        <f t="shared" si="44"/>
        <v>0.5454545454545454</v>
      </c>
      <c r="F347" s="2">
        <f t="shared" si="45"/>
        <v>0.45454545454545453</v>
      </c>
      <c r="G347" s="1">
        <f t="shared" si="42"/>
        <v>0.0010774806543246156</v>
      </c>
    </row>
    <row r="348" spans="1:7" ht="27.75">
      <c r="A348" s="75" t="s">
        <v>42</v>
      </c>
      <c r="B348" s="78">
        <f>'[1]أعضاء الهيئة التدريسية'!$P$154</f>
        <v>23</v>
      </c>
      <c r="C348" s="78">
        <f>'[1]أعضاء الهيئة التدريسية'!$Q$154</f>
        <v>16</v>
      </c>
      <c r="D348" s="78">
        <f t="shared" si="43"/>
        <v>39</v>
      </c>
      <c r="E348" s="2">
        <f>B348/D348</f>
        <v>0.5897435897435898</v>
      </c>
      <c r="F348" s="2">
        <f>C348/D348</f>
        <v>0.41025641025641024</v>
      </c>
      <c r="G348" s="1">
        <f t="shared" si="42"/>
        <v>0.003820158683514546</v>
      </c>
    </row>
    <row r="349" spans="1:7" ht="27.75">
      <c r="A349" s="79" t="s">
        <v>171</v>
      </c>
      <c r="B349" s="78">
        <f>'[1]أعضاء الهيئة التدريسية'!$P$155</f>
        <v>21</v>
      </c>
      <c r="C349" s="78">
        <f>'[1]أعضاء الهيئة التدريسية'!$Q$155</f>
        <v>4</v>
      </c>
      <c r="D349" s="78">
        <f t="shared" si="43"/>
        <v>25</v>
      </c>
      <c r="E349" s="2">
        <f t="shared" si="44"/>
        <v>0.84</v>
      </c>
      <c r="F349" s="2">
        <f t="shared" si="45"/>
        <v>0.16</v>
      </c>
      <c r="G349" s="1">
        <f t="shared" si="42"/>
        <v>0.002448819668919581</v>
      </c>
    </row>
    <row r="350" spans="1:7" ht="27.75">
      <c r="A350" s="79" t="s">
        <v>172</v>
      </c>
      <c r="B350" s="78">
        <f>'[1]أعضاء الهيئة التدريسية'!$P$156</f>
        <v>17</v>
      </c>
      <c r="C350" s="78">
        <f>'[1]أعضاء الهيئة التدريسية'!$Q$156</f>
        <v>5</v>
      </c>
      <c r="D350" s="78">
        <f t="shared" si="43"/>
        <v>22</v>
      </c>
      <c r="E350" s="2">
        <f t="shared" si="44"/>
        <v>0.7727272727272727</v>
      </c>
      <c r="F350" s="2">
        <f t="shared" si="45"/>
        <v>0.22727272727272727</v>
      </c>
      <c r="G350" s="1">
        <f t="shared" si="42"/>
        <v>0.002154961308649231</v>
      </c>
    </row>
    <row r="351" spans="1:7" ht="27.75">
      <c r="A351" s="93" t="s">
        <v>187</v>
      </c>
      <c r="B351" s="78">
        <f>'[1]أعضاء الهيئة التدريسية'!$P$157</f>
        <v>17</v>
      </c>
      <c r="C351" s="78">
        <f>'[1]أعضاء الهيئة التدريسية'!$Q$157</f>
        <v>8</v>
      </c>
      <c r="D351" s="78">
        <f t="shared" si="43"/>
        <v>25</v>
      </c>
      <c r="E351" s="2">
        <f>B351/D351</f>
        <v>0.68</v>
      </c>
      <c r="F351" s="2">
        <f>C351/D351</f>
        <v>0.32</v>
      </c>
      <c r="G351" s="1">
        <f t="shared" si="42"/>
        <v>0.002448819668919581</v>
      </c>
    </row>
    <row r="352" spans="1:7" ht="27.75">
      <c r="A352" s="93" t="s">
        <v>188</v>
      </c>
      <c r="B352" s="78">
        <f>'[1]أعضاء الهيئة التدريسية'!$P$158</f>
        <v>0</v>
      </c>
      <c r="C352" s="78">
        <f>'[1]أعضاء الهيئة التدريسية'!$Q$158</f>
        <v>2</v>
      </c>
      <c r="D352" s="78">
        <f t="shared" si="43"/>
        <v>2</v>
      </c>
      <c r="E352" s="2">
        <f>B352/D352</f>
        <v>0</v>
      </c>
      <c r="F352" s="2">
        <f>C352/D352</f>
        <v>1</v>
      </c>
      <c r="G352" s="1">
        <f t="shared" si="42"/>
        <v>0.00019590557351356646</v>
      </c>
    </row>
    <row r="353" spans="1:7" ht="27.75">
      <c r="A353" s="79" t="s">
        <v>189</v>
      </c>
      <c r="B353" s="78">
        <f>'[1]أعضاء الهيئة التدريسية'!$P$163</f>
        <v>50</v>
      </c>
      <c r="C353" s="78">
        <f>'[1]أعضاء الهيئة التدريسية'!$Q$163</f>
        <v>57</v>
      </c>
      <c r="D353" s="78">
        <f t="shared" si="43"/>
        <v>107</v>
      </c>
      <c r="E353" s="2">
        <f>B353/D353</f>
        <v>0.4672897196261682</v>
      </c>
      <c r="F353" s="2">
        <f>C353/D353</f>
        <v>0.5327102803738317</v>
      </c>
      <c r="G353" s="1">
        <f>D353/$D$356</f>
        <v>0.010480948182975805</v>
      </c>
    </row>
    <row r="354" spans="1:7" ht="27.75">
      <c r="A354" s="79" t="s">
        <v>182</v>
      </c>
      <c r="B354" s="78">
        <f>'[1]أعضاء الهيئة التدريسية'!$P$165</f>
        <v>6</v>
      </c>
      <c r="C354" s="78">
        <f>'[1]أعضاء الهيئة التدريسية'!$Q$165</f>
        <v>7</v>
      </c>
      <c r="D354" s="78">
        <f t="shared" si="43"/>
        <v>13</v>
      </c>
      <c r="E354" s="2">
        <f>B354/D354</f>
        <v>0.46153846153846156</v>
      </c>
      <c r="F354" s="2">
        <f>C354/D354</f>
        <v>0.5384615384615384</v>
      </c>
      <c r="G354" s="1">
        <f>D354/$D$356</f>
        <v>0.001273386227838182</v>
      </c>
    </row>
    <row r="355" spans="1:7" ht="27.75">
      <c r="A355" s="79" t="s">
        <v>181</v>
      </c>
      <c r="B355" s="78">
        <f>'[1]أعضاء الهيئة التدريسية'!$P$166</f>
        <v>16</v>
      </c>
      <c r="C355" s="78">
        <f>'[1]أعضاء الهيئة التدريسية'!$Q$166</f>
        <v>7</v>
      </c>
      <c r="D355" s="78">
        <f t="shared" si="43"/>
        <v>23</v>
      </c>
      <c r="E355" s="2">
        <f>B355/D355</f>
        <v>0.6956521739130435</v>
      </c>
      <c r="F355" s="2">
        <f>C355/D355</f>
        <v>0.30434782608695654</v>
      </c>
      <c r="G355" s="1">
        <f>D355/$D$356</f>
        <v>0.002252914095406014</v>
      </c>
    </row>
    <row r="356" spans="1:7" ht="27.75">
      <c r="A356" s="77" t="s">
        <v>9</v>
      </c>
      <c r="B356" s="74">
        <f>SUM(B323:B355)</f>
        <v>6764</v>
      </c>
      <c r="C356" s="91">
        <f>SUM(C323:C355)</f>
        <v>3445</v>
      </c>
      <c r="D356" s="74">
        <f>B356+C356</f>
        <v>10209</v>
      </c>
      <c r="E356" s="1">
        <f t="shared" si="44"/>
        <v>0.6625526496228817</v>
      </c>
      <c r="F356" s="1">
        <f t="shared" si="45"/>
        <v>0.3374473503771182</v>
      </c>
      <c r="G356" s="1">
        <f>SUM(G323:G355)</f>
        <v>1.0000000000000004</v>
      </c>
    </row>
    <row r="357" spans="1:7" ht="18.75">
      <c r="A357" s="80"/>
      <c r="B357" s="81"/>
      <c r="C357" s="81"/>
      <c r="D357" s="81"/>
      <c r="E357" s="81"/>
      <c r="F357" s="81"/>
      <c r="G357" s="81"/>
    </row>
    <row r="358" spans="1:7" ht="18.75">
      <c r="A358" s="80"/>
      <c r="B358" s="81"/>
      <c r="C358" s="81"/>
      <c r="D358" s="81"/>
      <c r="E358" s="81"/>
      <c r="F358" s="81"/>
      <c r="G358" s="81"/>
    </row>
    <row r="359" spans="1:7" ht="18.75">
      <c r="A359" s="80"/>
      <c r="B359" s="81"/>
      <c r="C359" s="81"/>
      <c r="D359" s="81"/>
      <c r="E359" s="81"/>
      <c r="F359" s="81"/>
      <c r="G359" s="81"/>
    </row>
    <row r="360" spans="1:7" ht="18.75">
      <c r="A360" s="80"/>
      <c r="B360" s="81"/>
      <c r="C360" s="81"/>
      <c r="D360" s="81"/>
      <c r="E360" s="81"/>
      <c r="F360" s="81"/>
      <c r="G360" s="81"/>
    </row>
    <row r="361" spans="1:7" ht="18.75">
      <c r="A361" s="80"/>
      <c r="B361" s="81"/>
      <c r="C361" s="81"/>
      <c r="D361" s="81"/>
      <c r="E361" s="81"/>
      <c r="F361" s="81"/>
      <c r="G361" s="81"/>
    </row>
    <row r="362" spans="1:7" ht="18.75">
      <c r="A362" s="80"/>
      <c r="B362" s="81"/>
      <c r="C362" s="81"/>
      <c r="D362" s="81"/>
      <c r="E362" s="81"/>
      <c r="F362" s="81"/>
      <c r="G362" s="81"/>
    </row>
    <row r="363" spans="1:7" ht="27.75">
      <c r="A363" s="121" t="s">
        <v>174</v>
      </c>
      <c r="B363" s="121"/>
      <c r="C363" s="121"/>
      <c r="D363" s="121"/>
      <c r="E363" s="81"/>
      <c r="F363" s="81"/>
      <c r="G363" s="81"/>
    </row>
    <row r="364" spans="1:7" ht="83.25">
      <c r="A364" s="4" t="s">
        <v>0</v>
      </c>
      <c r="B364" s="4" t="s">
        <v>32</v>
      </c>
      <c r="C364" s="4" t="s">
        <v>175</v>
      </c>
      <c r="D364" s="4" t="s">
        <v>176</v>
      </c>
      <c r="E364" s="81"/>
      <c r="F364" s="81"/>
      <c r="G364" s="81"/>
    </row>
    <row r="365" spans="1:7" ht="27.75">
      <c r="A365" s="82" t="s">
        <v>4</v>
      </c>
      <c r="B365" s="65">
        <v>12519</v>
      </c>
      <c r="C365" s="94">
        <f aca="true" t="shared" si="46" ref="C365:C372">D323</f>
        <v>879</v>
      </c>
      <c r="D365" s="83">
        <f>B365/C365</f>
        <v>14.242320819112628</v>
      </c>
      <c r="E365" s="81"/>
      <c r="F365" s="81"/>
      <c r="G365" s="84"/>
    </row>
    <row r="366" spans="1:7" ht="27.75">
      <c r="A366" s="82" t="s">
        <v>53</v>
      </c>
      <c r="B366" s="65">
        <v>4679</v>
      </c>
      <c r="C366" s="94">
        <f t="shared" si="46"/>
        <v>363</v>
      </c>
      <c r="D366" s="83">
        <f aca="true" t="shared" si="47" ref="D366:D398">B366/C366</f>
        <v>12.889807162534435</v>
      </c>
      <c r="E366" s="81"/>
      <c r="F366" s="81"/>
      <c r="G366" s="84"/>
    </row>
    <row r="367" spans="1:7" ht="27.75">
      <c r="A367" s="82" t="s">
        <v>5</v>
      </c>
      <c r="B367" s="65">
        <v>5259</v>
      </c>
      <c r="C367" s="94">
        <f t="shared" si="46"/>
        <v>224</v>
      </c>
      <c r="D367" s="83">
        <f t="shared" si="47"/>
        <v>23.477678571428573</v>
      </c>
      <c r="E367" s="81"/>
      <c r="F367" s="81"/>
      <c r="G367" s="84"/>
    </row>
    <row r="368" spans="1:7" ht="27.75">
      <c r="A368" s="8" t="s">
        <v>54</v>
      </c>
      <c r="B368" s="65">
        <v>10952</v>
      </c>
      <c r="C368" s="94">
        <f t="shared" si="46"/>
        <v>805</v>
      </c>
      <c r="D368" s="83">
        <f t="shared" si="47"/>
        <v>13.60496894409938</v>
      </c>
      <c r="E368" s="81"/>
      <c r="F368" s="81"/>
      <c r="G368" s="84"/>
    </row>
    <row r="369" spans="1:7" ht="27.75">
      <c r="A369" s="8" t="s">
        <v>6</v>
      </c>
      <c r="B369" s="65">
        <v>4576</v>
      </c>
      <c r="C369" s="94">
        <f t="shared" si="46"/>
        <v>411</v>
      </c>
      <c r="D369" s="83">
        <f t="shared" si="47"/>
        <v>11.1338199513382</v>
      </c>
      <c r="E369" s="81"/>
      <c r="F369" s="81"/>
      <c r="G369" s="84"/>
    </row>
    <row r="370" spans="1:7" ht="27.75">
      <c r="A370" s="8" t="s">
        <v>167</v>
      </c>
      <c r="B370" s="65">
        <v>21921</v>
      </c>
      <c r="C370" s="94">
        <f t="shared" si="46"/>
        <v>1425</v>
      </c>
      <c r="D370" s="83">
        <f t="shared" si="47"/>
        <v>15.383157894736842</v>
      </c>
      <c r="E370" s="81"/>
      <c r="F370" s="81"/>
      <c r="G370" s="84"/>
    </row>
    <row r="371" spans="1:7" ht="27.75">
      <c r="A371" s="8" t="s">
        <v>168</v>
      </c>
      <c r="B371" s="65">
        <v>3909</v>
      </c>
      <c r="C371" s="94">
        <f t="shared" si="46"/>
        <v>278</v>
      </c>
      <c r="D371" s="83">
        <f t="shared" si="47"/>
        <v>14.06115107913669</v>
      </c>
      <c r="E371" s="81"/>
      <c r="F371" s="81"/>
      <c r="G371" s="84"/>
    </row>
    <row r="372" spans="1:7" ht="27.75">
      <c r="A372" s="8" t="s">
        <v>83</v>
      </c>
      <c r="B372" s="65">
        <v>3191</v>
      </c>
      <c r="C372" s="94">
        <f t="shared" si="46"/>
        <v>210</v>
      </c>
      <c r="D372" s="83">
        <f t="shared" si="47"/>
        <v>15.195238095238095</v>
      </c>
      <c r="E372" s="81"/>
      <c r="F372" s="81"/>
      <c r="G372" s="84"/>
    </row>
    <row r="373" spans="1:7" ht="27.75">
      <c r="A373" s="82" t="s">
        <v>46</v>
      </c>
      <c r="B373" s="65">
        <v>3259</v>
      </c>
      <c r="C373" s="94">
        <f>D332</f>
        <v>137</v>
      </c>
      <c r="D373" s="83">
        <f t="shared" si="47"/>
        <v>23.78832116788321</v>
      </c>
      <c r="E373" s="81"/>
      <c r="F373" s="81"/>
      <c r="G373" s="84"/>
    </row>
    <row r="374" spans="1:7" ht="27.75">
      <c r="A374" s="85" t="s">
        <v>96</v>
      </c>
      <c r="B374" s="65">
        <v>339</v>
      </c>
      <c r="C374" s="94">
        <f>D331</f>
        <v>19</v>
      </c>
      <c r="D374" s="83">
        <f t="shared" si="47"/>
        <v>17.842105263157894</v>
      </c>
      <c r="E374" s="81"/>
      <c r="F374" s="81"/>
      <c r="G374" s="84"/>
    </row>
    <row r="375" spans="1:7" ht="27.75">
      <c r="A375" s="8" t="s">
        <v>58</v>
      </c>
      <c r="B375" s="65">
        <v>10102</v>
      </c>
      <c r="C375" s="94">
        <f>D333</f>
        <v>1102</v>
      </c>
      <c r="D375" s="83">
        <f t="shared" si="47"/>
        <v>9.166969147005444</v>
      </c>
      <c r="E375" s="81"/>
      <c r="F375" s="81"/>
      <c r="G375" s="84"/>
    </row>
    <row r="376" spans="1:7" ht="27.75">
      <c r="A376" s="85" t="s">
        <v>8</v>
      </c>
      <c r="B376" s="65">
        <v>1785</v>
      </c>
      <c r="C376" s="94">
        <f>D334</f>
        <v>55</v>
      </c>
      <c r="D376" s="83">
        <f t="shared" si="47"/>
        <v>32.45454545454545</v>
      </c>
      <c r="E376" s="81"/>
      <c r="F376" s="81"/>
      <c r="G376" s="84"/>
    </row>
    <row r="377" spans="1:7" ht="27.75">
      <c r="A377" s="8" t="s">
        <v>16</v>
      </c>
      <c r="B377" s="65">
        <v>31288</v>
      </c>
      <c r="C377" s="94">
        <f>D335</f>
        <v>1235</v>
      </c>
      <c r="D377" s="83">
        <f t="shared" si="47"/>
        <v>25.334412955465588</v>
      </c>
      <c r="E377" s="81"/>
      <c r="F377" s="81"/>
      <c r="G377" s="84"/>
    </row>
    <row r="378" spans="1:7" ht="27.75">
      <c r="A378" s="8" t="s">
        <v>7</v>
      </c>
      <c r="B378" s="65">
        <v>21536</v>
      </c>
      <c r="C378" s="94">
        <f>D336</f>
        <v>432</v>
      </c>
      <c r="D378" s="83">
        <f t="shared" si="47"/>
        <v>49.851851851851855</v>
      </c>
      <c r="E378" s="81"/>
      <c r="F378" s="81"/>
      <c r="G378" s="84"/>
    </row>
    <row r="379" spans="1:7" ht="27.75">
      <c r="A379" s="8" t="s">
        <v>169</v>
      </c>
      <c r="B379" s="65">
        <v>122665</v>
      </c>
      <c r="C379" s="94">
        <f>D337</f>
        <v>1175</v>
      </c>
      <c r="D379" s="83">
        <f t="shared" si="47"/>
        <v>104.39574468085107</v>
      </c>
      <c r="E379" s="81"/>
      <c r="F379" s="81"/>
      <c r="G379" s="84"/>
    </row>
    <row r="380" spans="1:7" ht="27.75">
      <c r="A380" s="8" t="s">
        <v>131</v>
      </c>
      <c r="B380" s="65">
        <v>1149</v>
      </c>
      <c r="C380" s="94">
        <v>30</v>
      </c>
      <c r="D380" s="83">
        <f t="shared" si="47"/>
        <v>38.3</v>
      </c>
      <c r="E380" s="81"/>
      <c r="F380" s="81"/>
      <c r="G380" s="84"/>
    </row>
    <row r="381" spans="1:7" ht="27.75">
      <c r="A381" s="8" t="s">
        <v>170</v>
      </c>
      <c r="B381" s="65">
        <v>34823</v>
      </c>
      <c r="C381" s="94">
        <f aca="true" t="shared" si="48" ref="C381:C390">D339</f>
        <v>478</v>
      </c>
      <c r="D381" s="83">
        <f t="shared" si="47"/>
        <v>72.85146443514644</v>
      </c>
      <c r="E381" s="81"/>
      <c r="F381" s="81"/>
      <c r="G381" s="84"/>
    </row>
    <row r="382" spans="1:7" ht="27.75">
      <c r="A382" s="8" t="s">
        <v>11</v>
      </c>
      <c r="B382" s="65">
        <v>27875</v>
      </c>
      <c r="C382" s="94">
        <f t="shared" si="48"/>
        <v>178</v>
      </c>
      <c r="D382" s="83">
        <f t="shared" si="47"/>
        <v>156.6011235955056</v>
      </c>
      <c r="E382" s="81"/>
      <c r="F382" s="81"/>
      <c r="G382" s="84"/>
    </row>
    <row r="383" spans="1:7" ht="27.75">
      <c r="A383" s="8" t="s">
        <v>13</v>
      </c>
      <c r="B383" s="65">
        <v>9883</v>
      </c>
      <c r="C383" s="94">
        <f t="shared" si="48"/>
        <v>74</v>
      </c>
      <c r="D383" s="83">
        <f t="shared" si="47"/>
        <v>133.55405405405406</v>
      </c>
      <c r="E383" s="81"/>
      <c r="F383" s="81"/>
      <c r="G383" s="84"/>
    </row>
    <row r="384" spans="1:7" ht="27.75">
      <c r="A384" s="86" t="s">
        <v>28</v>
      </c>
      <c r="B384" s="65">
        <v>1187</v>
      </c>
      <c r="C384" s="94">
        <f t="shared" si="48"/>
        <v>44</v>
      </c>
      <c r="D384" s="83">
        <f t="shared" si="47"/>
        <v>26.977272727272727</v>
      </c>
      <c r="E384" s="81"/>
      <c r="F384" s="81"/>
      <c r="G384" s="84"/>
    </row>
    <row r="385" spans="1:7" ht="27.75">
      <c r="A385" s="86" t="s">
        <v>14</v>
      </c>
      <c r="B385" s="65">
        <v>1993</v>
      </c>
      <c r="C385" s="94">
        <f t="shared" si="48"/>
        <v>175</v>
      </c>
      <c r="D385" s="83">
        <f t="shared" si="47"/>
        <v>11.388571428571428</v>
      </c>
      <c r="E385" s="81"/>
      <c r="F385" s="81"/>
      <c r="G385" s="84"/>
    </row>
    <row r="386" spans="1:7" ht="27.75">
      <c r="A386" s="8" t="s">
        <v>10</v>
      </c>
      <c r="B386" s="65">
        <v>1701</v>
      </c>
      <c r="C386" s="94">
        <f t="shared" si="48"/>
        <v>116</v>
      </c>
      <c r="D386" s="83">
        <f t="shared" si="47"/>
        <v>14.663793103448276</v>
      </c>
      <c r="E386" s="81"/>
      <c r="F386" s="81"/>
      <c r="G386" s="84"/>
    </row>
    <row r="387" spans="1:7" ht="27.75">
      <c r="A387" s="86" t="s">
        <v>29</v>
      </c>
      <c r="B387" s="65">
        <v>254</v>
      </c>
      <c r="C387" s="94">
        <f t="shared" si="48"/>
        <v>18</v>
      </c>
      <c r="D387" s="83">
        <f t="shared" si="47"/>
        <v>14.11111111111111</v>
      </c>
      <c r="E387" s="81"/>
      <c r="F387" s="81"/>
      <c r="G387" s="84"/>
    </row>
    <row r="388" spans="1:7" ht="27.75">
      <c r="A388" s="8" t="s">
        <v>21</v>
      </c>
      <c r="B388" s="65">
        <v>1312</v>
      </c>
      <c r="C388" s="94">
        <f t="shared" si="48"/>
        <v>79</v>
      </c>
      <c r="D388" s="83">
        <f t="shared" si="47"/>
        <v>16.60759493670886</v>
      </c>
      <c r="E388" s="81"/>
      <c r="F388" s="81"/>
      <c r="G388" s="84"/>
    </row>
    <row r="389" spans="1:7" ht="27.75">
      <c r="A389" s="86" t="s">
        <v>61</v>
      </c>
      <c r="B389" s="65">
        <v>960</v>
      </c>
      <c r="C389" s="94">
        <f t="shared" si="48"/>
        <v>11</v>
      </c>
      <c r="D389" s="83">
        <f t="shared" si="47"/>
        <v>87.27272727272727</v>
      </c>
      <c r="E389" s="81"/>
      <c r="F389" s="81"/>
      <c r="G389" s="84"/>
    </row>
    <row r="390" spans="1:7" ht="27.75">
      <c r="A390" s="86" t="s">
        <v>42</v>
      </c>
      <c r="B390" s="65">
        <v>735</v>
      </c>
      <c r="C390" s="94">
        <f t="shared" si="48"/>
        <v>39</v>
      </c>
      <c r="D390" s="83">
        <f t="shared" si="47"/>
        <v>18.846153846153847</v>
      </c>
      <c r="E390" s="81"/>
      <c r="F390" s="81"/>
      <c r="G390" s="84"/>
    </row>
    <row r="391" spans="1:7" ht="27.75">
      <c r="A391" s="79" t="s">
        <v>171</v>
      </c>
      <c r="B391" s="65">
        <v>346</v>
      </c>
      <c r="C391" s="94">
        <v>25</v>
      </c>
      <c r="D391" s="83">
        <f t="shared" si="47"/>
        <v>13.84</v>
      </c>
      <c r="E391" s="81"/>
      <c r="F391" s="81"/>
      <c r="G391" s="84"/>
    </row>
    <row r="392" spans="1:7" ht="27.75">
      <c r="A392" s="79" t="s">
        <v>172</v>
      </c>
      <c r="B392" s="65">
        <v>99</v>
      </c>
      <c r="C392" s="94">
        <v>22</v>
      </c>
      <c r="D392" s="83">
        <f t="shared" si="47"/>
        <v>4.5</v>
      </c>
      <c r="E392" s="81"/>
      <c r="F392" s="81"/>
      <c r="G392" s="84"/>
    </row>
    <row r="393" spans="1:7" ht="27.75">
      <c r="A393" s="93" t="s">
        <v>187</v>
      </c>
      <c r="B393" s="65">
        <v>147</v>
      </c>
      <c r="C393" s="94">
        <v>25</v>
      </c>
      <c r="D393" s="83">
        <f t="shared" si="47"/>
        <v>5.88</v>
      </c>
      <c r="E393" s="81"/>
      <c r="F393" s="81"/>
      <c r="G393" s="84"/>
    </row>
    <row r="394" spans="1:7" ht="27.75">
      <c r="A394" s="93" t="s">
        <v>188</v>
      </c>
      <c r="B394" s="65">
        <v>83</v>
      </c>
      <c r="C394" s="94">
        <v>2</v>
      </c>
      <c r="D394" s="83">
        <f t="shared" si="47"/>
        <v>41.5</v>
      </c>
      <c r="E394" s="81"/>
      <c r="F394" s="81"/>
      <c r="G394" s="84"/>
    </row>
    <row r="395" spans="1:7" ht="27.75">
      <c r="A395" s="79" t="s">
        <v>189</v>
      </c>
      <c r="B395" s="65">
        <v>578</v>
      </c>
      <c r="C395" s="94">
        <v>107</v>
      </c>
      <c r="D395" s="83">
        <f t="shared" si="47"/>
        <v>5.401869158878505</v>
      </c>
      <c r="E395" s="81"/>
      <c r="F395" s="81"/>
      <c r="G395" s="84"/>
    </row>
    <row r="396" spans="1:7" ht="27.75">
      <c r="A396" s="79" t="s">
        <v>182</v>
      </c>
      <c r="B396" s="65">
        <v>36</v>
      </c>
      <c r="C396" s="94">
        <v>13</v>
      </c>
      <c r="D396" s="83">
        <f t="shared" si="47"/>
        <v>2.769230769230769</v>
      </c>
      <c r="E396" s="81"/>
      <c r="F396" s="81"/>
      <c r="G396" s="84"/>
    </row>
    <row r="397" spans="1:7" ht="27.75">
      <c r="A397" s="79" t="s">
        <v>181</v>
      </c>
      <c r="B397" s="65">
        <v>21</v>
      </c>
      <c r="C397" s="94">
        <v>23</v>
      </c>
      <c r="D397" s="83">
        <f t="shared" si="47"/>
        <v>0.9130434782608695</v>
      </c>
      <c r="E397" s="81"/>
      <c r="F397" s="81"/>
      <c r="G397" s="84"/>
    </row>
    <row r="398" spans="1:5" ht="27.75">
      <c r="A398" s="76" t="s">
        <v>9</v>
      </c>
      <c r="B398" s="4">
        <f>SUM(B365:B390)</f>
        <v>339852</v>
      </c>
      <c r="C398" s="29">
        <f>SUM(C365:C397)</f>
        <v>10209</v>
      </c>
      <c r="D398" s="83">
        <f t="shared" si="47"/>
        <v>33.28945048486629</v>
      </c>
      <c r="E398" s="81"/>
    </row>
    <row r="399" spans="1:7" ht="18.75">
      <c r="A399" s="80"/>
      <c r="B399" s="81"/>
      <c r="C399" s="81"/>
      <c r="D399" s="81"/>
      <c r="E399" s="81"/>
      <c r="F399" s="81"/>
      <c r="G399" s="84"/>
    </row>
    <row r="400" spans="1:7" ht="18.75">
      <c r="A400" s="80"/>
      <c r="B400" s="81"/>
      <c r="C400" s="81"/>
      <c r="D400" s="81"/>
      <c r="E400" s="81"/>
      <c r="F400" s="81"/>
      <c r="G400" s="84"/>
    </row>
    <row r="401" spans="1:7" ht="18.75">
      <c r="A401" s="80"/>
      <c r="B401" s="81"/>
      <c r="C401" s="81"/>
      <c r="D401" s="81"/>
      <c r="E401" s="81"/>
      <c r="F401" s="81"/>
      <c r="G401" s="84"/>
    </row>
    <row r="402" spans="1:7" ht="18.75">
      <c r="A402" s="80"/>
      <c r="B402" s="81"/>
      <c r="C402" s="81"/>
      <c r="D402" s="81"/>
      <c r="E402" s="81"/>
      <c r="F402" s="81"/>
      <c r="G402" s="81"/>
    </row>
    <row r="403" spans="1:7" ht="18.75">
      <c r="A403" s="80"/>
      <c r="B403" s="81"/>
      <c r="C403" s="81"/>
      <c r="D403" s="81"/>
      <c r="E403" s="81"/>
      <c r="F403" s="81"/>
      <c r="G403" s="81"/>
    </row>
    <row r="404" spans="1:7" ht="18.75">
      <c r="A404" s="80"/>
      <c r="B404" s="81"/>
      <c r="C404" s="81"/>
      <c r="D404" s="81"/>
      <c r="E404" s="81"/>
      <c r="F404" s="81"/>
      <c r="G404" s="81"/>
    </row>
    <row r="405" spans="1:7" ht="18.75">
      <c r="A405" s="80"/>
      <c r="B405" s="81"/>
      <c r="C405" s="81"/>
      <c r="D405" s="81"/>
      <c r="E405" s="81"/>
      <c r="F405" s="81"/>
      <c r="G405" s="81"/>
    </row>
    <row r="406" spans="1:7" ht="18.75">
      <c r="A406" s="80"/>
      <c r="B406" s="81"/>
      <c r="C406" s="81"/>
      <c r="D406" s="81"/>
      <c r="E406" s="81"/>
      <c r="F406" s="81"/>
      <c r="G406" s="81"/>
    </row>
    <row r="407" spans="1:7" ht="27.75">
      <c r="A407" s="120" t="s">
        <v>177</v>
      </c>
      <c r="B407" s="120"/>
      <c r="C407" s="120"/>
      <c r="D407" s="120"/>
      <c r="E407" s="120"/>
      <c r="F407" s="120"/>
      <c r="G407" s="120"/>
    </row>
    <row r="408" spans="1:7" ht="83.25">
      <c r="A408" s="4" t="s">
        <v>0</v>
      </c>
      <c r="B408" s="4" t="s">
        <v>1</v>
      </c>
      <c r="C408" s="4" t="s">
        <v>2</v>
      </c>
      <c r="D408" s="4" t="s">
        <v>3</v>
      </c>
      <c r="E408" s="4" t="s">
        <v>65</v>
      </c>
      <c r="F408" s="4" t="s">
        <v>66</v>
      </c>
      <c r="G408" s="4" t="s">
        <v>178</v>
      </c>
    </row>
    <row r="409" spans="1:7" ht="27.75">
      <c r="A409" s="82" t="s">
        <v>4</v>
      </c>
      <c r="B409" s="78">
        <f>'[1]الموفدين'!$D$10</f>
        <v>125</v>
      </c>
      <c r="C409" s="78">
        <f>'[1]الموفدين'!$E$10</f>
        <v>42</v>
      </c>
      <c r="D409" s="78">
        <f>SUM(B409:C409)</f>
        <v>167</v>
      </c>
      <c r="E409" s="2">
        <f>B409/D409</f>
        <v>0.7485029940119761</v>
      </c>
      <c r="F409" s="2">
        <f>C409/D409</f>
        <v>0.25149700598802394</v>
      </c>
      <c r="G409" s="1">
        <f aca="true" t="shared" si="49" ref="G409:G439">D409/$D$440</f>
        <v>0.0755656108597285</v>
      </c>
    </row>
    <row r="410" spans="1:7" ht="27.75">
      <c r="A410" s="82" t="s">
        <v>53</v>
      </c>
      <c r="B410" s="78">
        <f>'[1]الموفدين'!$D$15</f>
        <v>58</v>
      </c>
      <c r="C410" s="78">
        <f>'[1]الموفدين'!$E$15</f>
        <v>22</v>
      </c>
      <c r="D410" s="78">
        <f aca="true" t="shared" si="50" ref="D410:D439">SUM(B410:C410)</f>
        <v>80</v>
      </c>
      <c r="E410" s="2">
        <f aca="true" t="shared" si="51" ref="E410:E440">B410/D410</f>
        <v>0.725</v>
      </c>
      <c r="F410" s="2">
        <f aca="true" t="shared" si="52" ref="F410:F440">C410/D410</f>
        <v>0.275</v>
      </c>
      <c r="G410" s="1">
        <f t="shared" si="49"/>
        <v>0.03619909502262444</v>
      </c>
    </row>
    <row r="411" spans="1:7" ht="27.75">
      <c r="A411" s="82" t="s">
        <v>5</v>
      </c>
      <c r="B411" s="78">
        <f>'[1]الموفدين'!$D$20</f>
        <v>42</v>
      </c>
      <c r="C411" s="78">
        <f>'[1]الموفدين'!$E$20</f>
        <v>48</v>
      </c>
      <c r="D411" s="78">
        <f t="shared" si="50"/>
        <v>90</v>
      </c>
      <c r="E411" s="2">
        <f t="shared" si="51"/>
        <v>0.4666666666666667</v>
      </c>
      <c r="F411" s="2">
        <f t="shared" si="52"/>
        <v>0.5333333333333333</v>
      </c>
      <c r="G411" s="1">
        <f t="shared" si="49"/>
        <v>0.04072398190045249</v>
      </c>
    </row>
    <row r="412" spans="1:7" ht="27.75">
      <c r="A412" s="82" t="s">
        <v>54</v>
      </c>
      <c r="B412" s="78">
        <f>'[1]الموفدين'!$D$26</f>
        <v>55</v>
      </c>
      <c r="C412" s="78">
        <f>'[1]الموفدين'!$E$26</f>
        <v>31</v>
      </c>
      <c r="D412" s="78">
        <f t="shared" si="50"/>
        <v>86</v>
      </c>
      <c r="E412" s="2">
        <f t="shared" si="51"/>
        <v>0.6395348837209303</v>
      </c>
      <c r="F412" s="2">
        <f t="shared" si="52"/>
        <v>0.36046511627906974</v>
      </c>
      <c r="G412" s="1">
        <f t="shared" si="49"/>
        <v>0.03891402714932127</v>
      </c>
    </row>
    <row r="413" spans="1:7" ht="27.75">
      <c r="A413" s="82" t="s">
        <v>6</v>
      </c>
      <c r="B413" s="78">
        <f>'[1]الموفدين'!$D$31</f>
        <v>22</v>
      </c>
      <c r="C413" s="78">
        <f>'[1]الموفدين'!$E$31</f>
        <v>14</v>
      </c>
      <c r="D413" s="78">
        <f t="shared" si="50"/>
        <v>36</v>
      </c>
      <c r="E413" s="2">
        <f t="shared" si="51"/>
        <v>0.6111111111111112</v>
      </c>
      <c r="F413" s="2">
        <f t="shared" si="52"/>
        <v>0.3888888888888889</v>
      </c>
      <c r="G413" s="1">
        <f t="shared" si="49"/>
        <v>0.016289592760180997</v>
      </c>
    </row>
    <row r="414" spans="1:7" ht="27.75">
      <c r="A414" s="82" t="s">
        <v>167</v>
      </c>
      <c r="B414" s="78">
        <f>'[1]الموفدين'!$D$36</f>
        <v>130</v>
      </c>
      <c r="C414" s="78">
        <f>'[1]الموفدين'!$E$36</f>
        <v>75</v>
      </c>
      <c r="D414" s="78">
        <f t="shared" si="50"/>
        <v>205</v>
      </c>
      <c r="E414" s="2">
        <f t="shared" si="51"/>
        <v>0.6341463414634146</v>
      </c>
      <c r="F414" s="2">
        <f t="shared" si="52"/>
        <v>0.36585365853658536</v>
      </c>
      <c r="G414" s="1">
        <f>D414/$D$440</f>
        <v>0.09276018099547512</v>
      </c>
    </row>
    <row r="415" spans="1:7" ht="27.75">
      <c r="A415" s="82" t="s">
        <v>168</v>
      </c>
      <c r="B415" s="78">
        <f>'[1]الموفدين'!$D$41</f>
        <v>59</v>
      </c>
      <c r="C415" s="78">
        <f>'[1]الموفدين'!$E$41</f>
        <v>27</v>
      </c>
      <c r="D415" s="78">
        <f t="shared" si="50"/>
        <v>86</v>
      </c>
      <c r="E415" s="2">
        <f t="shared" si="51"/>
        <v>0.686046511627907</v>
      </c>
      <c r="F415" s="2">
        <f t="shared" si="52"/>
        <v>0.313953488372093</v>
      </c>
      <c r="G415" s="1">
        <f t="shared" si="49"/>
        <v>0.03891402714932127</v>
      </c>
    </row>
    <row r="416" spans="1:7" ht="27.75">
      <c r="A416" s="82" t="s">
        <v>83</v>
      </c>
      <c r="B416" s="78">
        <f>'[1]الموفدين'!$D$47</f>
        <v>27</v>
      </c>
      <c r="C416" s="78">
        <f>'[1]الموفدين'!$E$47</f>
        <v>4</v>
      </c>
      <c r="D416" s="78">
        <f t="shared" si="50"/>
        <v>31</v>
      </c>
      <c r="E416" s="2">
        <f t="shared" si="51"/>
        <v>0.8709677419354839</v>
      </c>
      <c r="F416" s="2">
        <f t="shared" si="52"/>
        <v>0.12903225806451613</v>
      </c>
      <c r="G416" s="1">
        <f t="shared" si="49"/>
        <v>0.014027149321266969</v>
      </c>
    </row>
    <row r="417" spans="1:7" ht="27.75">
      <c r="A417" s="82" t="s">
        <v>46</v>
      </c>
      <c r="B417" s="78">
        <f>'[1]الموفدين'!$D$44</f>
        <v>10</v>
      </c>
      <c r="C417" s="78">
        <f>'[1]الموفدين'!$E$44</f>
        <v>2</v>
      </c>
      <c r="D417" s="78">
        <f t="shared" si="50"/>
        <v>12</v>
      </c>
      <c r="E417" s="2">
        <f t="shared" si="51"/>
        <v>0.8333333333333334</v>
      </c>
      <c r="F417" s="2">
        <f t="shared" si="52"/>
        <v>0.16666666666666666</v>
      </c>
      <c r="G417" s="1">
        <f t="shared" si="49"/>
        <v>0.005429864253393665</v>
      </c>
    </row>
    <row r="418" spans="1:7" ht="27.75">
      <c r="A418" s="82" t="s">
        <v>58</v>
      </c>
      <c r="B418" s="78">
        <f>'[1]الموفدين'!$D$54</f>
        <v>82</v>
      </c>
      <c r="C418" s="78">
        <f>'[1]الموفدين'!$E$54</f>
        <v>41</v>
      </c>
      <c r="D418" s="78">
        <f t="shared" si="50"/>
        <v>123</v>
      </c>
      <c r="E418" s="2">
        <f t="shared" si="51"/>
        <v>0.6666666666666666</v>
      </c>
      <c r="F418" s="2">
        <f t="shared" si="52"/>
        <v>0.3333333333333333</v>
      </c>
      <c r="G418" s="1">
        <f t="shared" si="49"/>
        <v>0.055656108597285064</v>
      </c>
    </row>
    <row r="419" spans="1:7" ht="27.75">
      <c r="A419" s="82" t="s">
        <v>8</v>
      </c>
      <c r="B419" s="78">
        <f>'[1]الموفدين'!$D$55</f>
        <v>21</v>
      </c>
      <c r="C419" s="78">
        <f>'[1]الموفدين'!$E$55</f>
        <v>4</v>
      </c>
      <c r="D419" s="78"/>
      <c r="E419" s="2"/>
      <c r="F419" s="2"/>
      <c r="G419" s="1"/>
    </row>
    <row r="420" spans="1:7" ht="27.75">
      <c r="A420" s="82" t="s">
        <v>16</v>
      </c>
      <c r="B420" s="78">
        <f>'[1]الموفدين'!$D$86</f>
        <v>98</v>
      </c>
      <c r="C420" s="78">
        <f>'[1]الموفدين'!$E$86</f>
        <v>92</v>
      </c>
      <c r="D420" s="78">
        <f t="shared" si="50"/>
        <v>190</v>
      </c>
      <c r="E420" s="2">
        <f t="shared" si="51"/>
        <v>0.5157894736842106</v>
      </c>
      <c r="F420" s="2">
        <f t="shared" si="52"/>
        <v>0.4842105263157895</v>
      </c>
      <c r="G420" s="1">
        <f t="shared" si="49"/>
        <v>0.08597285067873303</v>
      </c>
    </row>
    <row r="421" spans="1:7" ht="27.75">
      <c r="A421" s="82" t="s">
        <v>7</v>
      </c>
      <c r="B421" s="78">
        <f>'[1]الموفدين'!$D$63</f>
        <v>126</v>
      </c>
      <c r="C421" s="78">
        <f>'[1]الموفدين'!$E$63</f>
        <v>80</v>
      </c>
      <c r="D421" s="78">
        <f t="shared" si="50"/>
        <v>206</v>
      </c>
      <c r="E421" s="2">
        <f t="shared" si="51"/>
        <v>0.6116504854368932</v>
      </c>
      <c r="F421" s="2">
        <f t="shared" si="52"/>
        <v>0.3883495145631068</v>
      </c>
      <c r="G421" s="1">
        <f t="shared" si="49"/>
        <v>0.09321266968325792</v>
      </c>
    </row>
    <row r="422" spans="1:7" ht="27.75">
      <c r="A422" s="82" t="s">
        <v>20</v>
      </c>
      <c r="B422" s="78">
        <f>'[1]الموفدين'!$D$76</f>
        <v>173</v>
      </c>
      <c r="C422" s="78">
        <f>'[1]الموفدين'!$E$76</f>
        <v>193</v>
      </c>
      <c r="D422" s="78">
        <f t="shared" si="50"/>
        <v>366</v>
      </c>
      <c r="E422" s="2">
        <f t="shared" si="51"/>
        <v>0.4726775956284153</v>
      </c>
      <c r="F422" s="2">
        <f t="shared" si="52"/>
        <v>0.5273224043715847</v>
      </c>
      <c r="G422" s="1">
        <f t="shared" si="49"/>
        <v>0.16561085972850678</v>
      </c>
    </row>
    <row r="423" spans="1:7" ht="27.75">
      <c r="A423" s="97" t="s">
        <v>131</v>
      </c>
      <c r="B423" s="78">
        <f>'[1]الموفدين'!$D$77</f>
        <v>3</v>
      </c>
      <c r="C423" s="78">
        <f>'[1]الموفدين'!$E$77</f>
        <v>1</v>
      </c>
      <c r="D423" s="78">
        <f>SUM(B423:C423)</f>
        <v>4</v>
      </c>
      <c r="E423" s="2">
        <f>B423/D423</f>
        <v>0.75</v>
      </c>
      <c r="F423" s="2">
        <f>C423/D423</f>
        <v>0.25</v>
      </c>
      <c r="G423" s="1">
        <f t="shared" si="49"/>
        <v>0.0018099547511312218</v>
      </c>
    </row>
    <row r="424" spans="1:7" ht="27.75">
      <c r="A424" s="82" t="s">
        <v>12</v>
      </c>
      <c r="B424" s="78">
        <f>'[1]الموفدين'!$D$104</f>
        <v>49</v>
      </c>
      <c r="C424" s="78">
        <f>'[1]الموفدين'!$E$104</f>
        <v>119</v>
      </c>
      <c r="D424" s="78">
        <f t="shared" si="50"/>
        <v>168</v>
      </c>
      <c r="E424" s="2">
        <f t="shared" si="51"/>
        <v>0.2916666666666667</v>
      </c>
      <c r="F424" s="2">
        <f t="shared" si="52"/>
        <v>0.7083333333333334</v>
      </c>
      <c r="G424" s="1">
        <f t="shared" si="49"/>
        <v>0.0760180995475113</v>
      </c>
    </row>
    <row r="425" spans="1:7" ht="27.75">
      <c r="A425" s="82" t="s">
        <v>11</v>
      </c>
      <c r="B425" s="78">
        <f>'[1]الموفدين'!$D$92</f>
        <v>38</v>
      </c>
      <c r="C425" s="78">
        <f>'[1]الموفدين'!$E$92</f>
        <v>18</v>
      </c>
      <c r="D425" s="78">
        <f t="shared" si="50"/>
        <v>56</v>
      </c>
      <c r="E425" s="2">
        <f t="shared" si="51"/>
        <v>0.6785714285714286</v>
      </c>
      <c r="F425" s="2">
        <f t="shared" si="52"/>
        <v>0.32142857142857145</v>
      </c>
      <c r="G425" s="1">
        <f t="shared" si="49"/>
        <v>0.025339366515837104</v>
      </c>
    </row>
    <row r="426" spans="1:7" ht="27.75">
      <c r="A426" s="82" t="s">
        <v>13</v>
      </c>
      <c r="B426" s="78">
        <f>'[1]الموفدين'!$D$107</f>
        <v>29</v>
      </c>
      <c r="C426" s="78">
        <f>'[1]الموفدين'!$E$107</f>
        <v>10</v>
      </c>
      <c r="D426" s="78">
        <f t="shared" si="50"/>
        <v>39</v>
      </c>
      <c r="E426" s="2">
        <f t="shared" si="51"/>
        <v>0.7435897435897436</v>
      </c>
      <c r="F426" s="2">
        <f t="shared" si="52"/>
        <v>0.2564102564102564</v>
      </c>
      <c r="G426" s="1">
        <f t="shared" si="49"/>
        <v>0.01764705882352941</v>
      </c>
    </row>
    <row r="427" spans="1:7" ht="27.75">
      <c r="A427" s="85" t="s">
        <v>28</v>
      </c>
      <c r="B427" s="78">
        <f>'[1]الموفدين'!$D$108</f>
        <v>15</v>
      </c>
      <c r="C427" s="78">
        <f>'[1]الموفدين'!$E$108</f>
        <v>6</v>
      </c>
      <c r="D427" s="78">
        <f t="shared" si="50"/>
        <v>21</v>
      </c>
      <c r="E427" s="2">
        <f t="shared" si="51"/>
        <v>0.7142857142857143</v>
      </c>
      <c r="F427" s="2">
        <f t="shared" si="52"/>
        <v>0.2857142857142857</v>
      </c>
      <c r="G427" s="1">
        <f t="shared" si="49"/>
        <v>0.009502262443438913</v>
      </c>
    </row>
    <row r="428" spans="1:7" ht="55.5">
      <c r="A428" s="98" t="s">
        <v>61</v>
      </c>
      <c r="B428" s="78">
        <f>'[1]الموفدين'!$D$109</f>
        <v>1</v>
      </c>
      <c r="C428" s="78">
        <f>'[1]الموفدين'!$E$109</f>
        <v>0</v>
      </c>
      <c r="D428" s="78">
        <f t="shared" si="50"/>
        <v>1</v>
      </c>
      <c r="E428" s="2">
        <f>B428/D428</f>
        <v>1</v>
      </c>
      <c r="F428" s="2">
        <f>C428/D428</f>
        <v>0</v>
      </c>
      <c r="G428" s="1">
        <f t="shared" si="49"/>
        <v>0.00045248868778280545</v>
      </c>
    </row>
    <row r="429" spans="1:7" ht="27.75">
      <c r="A429" s="85" t="s">
        <v>14</v>
      </c>
      <c r="B429" s="78">
        <f>'[1]الموفدين'!$D$117+'[1]الموفدين'!$D$118</f>
        <v>25</v>
      </c>
      <c r="C429" s="78">
        <f>'[1]الموفدين'!$E$117+'[1]الموفدين'!$E$118</f>
        <v>16</v>
      </c>
      <c r="D429" s="78">
        <f t="shared" si="50"/>
        <v>41</v>
      </c>
      <c r="E429" s="2">
        <f t="shared" si="51"/>
        <v>0.6097560975609756</v>
      </c>
      <c r="F429" s="2">
        <f t="shared" si="52"/>
        <v>0.3902439024390244</v>
      </c>
      <c r="G429" s="1">
        <f t="shared" si="49"/>
        <v>0.018552036199095023</v>
      </c>
    </row>
    <row r="430" spans="1:7" ht="27.75">
      <c r="A430" s="82" t="s">
        <v>10</v>
      </c>
      <c r="B430" s="78">
        <f>'[1]الموفدين'!$D$114</f>
        <v>13</v>
      </c>
      <c r="C430" s="78">
        <f>'[1]الموفدين'!$E$114</f>
        <v>22</v>
      </c>
      <c r="D430" s="78">
        <f t="shared" si="50"/>
        <v>35</v>
      </c>
      <c r="E430" s="2">
        <f t="shared" si="51"/>
        <v>0.37142857142857144</v>
      </c>
      <c r="F430" s="2">
        <f t="shared" si="52"/>
        <v>0.6285714285714286</v>
      </c>
      <c r="G430" s="1">
        <f t="shared" si="49"/>
        <v>0.01583710407239819</v>
      </c>
    </row>
    <row r="431" spans="1:7" ht="27.75">
      <c r="A431" s="82" t="s">
        <v>21</v>
      </c>
      <c r="B431" s="78">
        <f>'[1]الموفدين'!$D$122</f>
        <v>22</v>
      </c>
      <c r="C431" s="78">
        <f>'[1]الموفدين'!$E$122</f>
        <v>14</v>
      </c>
      <c r="D431" s="78">
        <f t="shared" si="50"/>
        <v>36</v>
      </c>
      <c r="E431" s="2">
        <f t="shared" si="51"/>
        <v>0.6111111111111112</v>
      </c>
      <c r="F431" s="2">
        <f t="shared" si="52"/>
        <v>0.3888888888888889</v>
      </c>
      <c r="G431" s="1">
        <f t="shared" si="49"/>
        <v>0.016289592760180997</v>
      </c>
    </row>
    <row r="432" spans="1:7" ht="27.75">
      <c r="A432" s="82" t="s">
        <v>29</v>
      </c>
      <c r="B432" s="78">
        <f>'[1]الموفدين'!$D$119</f>
        <v>5</v>
      </c>
      <c r="C432" s="78">
        <f>'[1]الموفدين'!$E$119</f>
        <v>1</v>
      </c>
      <c r="D432" s="78">
        <f t="shared" si="50"/>
        <v>6</v>
      </c>
      <c r="E432" s="2">
        <f t="shared" si="51"/>
        <v>0.8333333333333334</v>
      </c>
      <c r="F432" s="2">
        <f t="shared" si="52"/>
        <v>0.16666666666666666</v>
      </c>
      <c r="G432" s="1">
        <f t="shared" si="49"/>
        <v>0.0027149321266968325</v>
      </c>
    </row>
    <row r="433" spans="1:7" ht="27.75">
      <c r="A433" s="85" t="s">
        <v>42</v>
      </c>
      <c r="B433" s="78">
        <f>'[1]الموفدين'!$D$125</f>
        <v>11</v>
      </c>
      <c r="C433" s="78">
        <f>'[1]الموفدين'!$E$125</f>
        <v>6</v>
      </c>
      <c r="D433" s="78">
        <f t="shared" si="50"/>
        <v>17</v>
      </c>
      <c r="E433" s="2">
        <f t="shared" si="51"/>
        <v>0.6470588235294118</v>
      </c>
      <c r="F433" s="2">
        <f t="shared" si="52"/>
        <v>0.35294117647058826</v>
      </c>
      <c r="G433" s="1">
        <f t="shared" si="49"/>
        <v>0.007692307692307693</v>
      </c>
    </row>
    <row r="434" spans="1:7" ht="27.75">
      <c r="A434" s="99" t="s">
        <v>171</v>
      </c>
      <c r="B434" s="78">
        <f>'[1]الموفدين'!$D$126</f>
        <v>15</v>
      </c>
      <c r="C434" s="78">
        <f>'[1]الموفدين'!$E$126</f>
        <v>10</v>
      </c>
      <c r="D434" s="78">
        <f t="shared" si="50"/>
        <v>25</v>
      </c>
      <c r="E434" s="2">
        <f t="shared" si="51"/>
        <v>0.6</v>
      </c>
      <c r="F434" s="2">
        <f t="shared" si="52"/>
        <v>0.4</v>
      </c>
      <c r="G434" s="1">
        <f t="shared" si="49"/>
        <v>0.011312217194570135</v>
      </c>
    </row>
    <row r="435" spans="1:7" ht="27.75">
      <c r="A435" s="99" t="s">
        <v>172</v>
      </c>
      <c r="B435" s="78">
        <f>'[1]الموفدين'!$D$127</f>
        <v>9</v>
      </c>
      <c r="C435" s="78">
        <f>'[1]الموفدين'!$E$127</f>
        <v>3</v>
      </c>
      <c r="D435" s="78">
        <f t="shared" si="50"/>
        <v>12</v>
      </c>
      <c r="E435" s="2">
        <f t="shared" si="51"/>
        <v>0.75</v>
      </c>
      <c r="F435" s="2">
        <f t="shared" si="52"/>
        <v>0.25</v>
      </c>
      <c r="G435" s="1">
        <f t="shared" si="49"/>
        <v>0.005429864253393665</v>
      </c>
    </row>
    <row r="436" spans="1:7" ht="27.75">
      <c r="A436" s="100" t="s">
        <v>173</v>
      </c>
      <c r="B436" s="78">
        <f>'[1]الموفدين'!$D$131</f>
        <v>3</v>
      </c>
      <c r="C436" s="78">
        <f>'[1]الموفدين'!$E$131</f>
        <v>14</v>
      </c>
      <c r="D436" s="78">
        <f t="shared" si="50"/>
        <v>17</v>
      </c>
      <c r="E436" s="2">
        <f t="shared" si="51"/>
        <v>0.17647058823529413</v>
      </c>
      <c r="F436" s="2">
        <f t="shared" si="52"/>
        <v>0.8235294117647058</v>
      </c>
      <c r="G436" s="1">
        <f t="shared" si="49"/>
        <v>0.007692307692307693</v>
      </c>
    </row>
    <row r="437" spans="1:7" ht="27.75">
      <c r="A437" s="100" t="s">
        <v>180</v>
      </c>
      <c r="B437" s="78">
        <f>'[1]الموفدين'!$D$132</f>
        <v>4</v>
      </c>
      <c r="C437" s="78">
        <f>'[1]الموفدين'!$E$132</f>
        <v>6</v>
      </c>
      <c r="D437" s="78">
        <f t="shared" si="50"/>
        <v>10</v>
      </c>
      <c r="E437" s="2">
        <f t="shared" si="51"/>
        <v>0.4</v>
      </c>
      <c r="F437" s="2">
        <f t="shared" si="52"/>
        <v>0.6</v>
      </c>
      <c r="G437" s="1">
        <f t="shared" si="49"/>
        <v>0.004524886877828055</v>
      </c>
    </row>
    <row r="438" spans="1:7" ht="27.75">
      <c r="A438" s="101" t="s">
        <v>181</v>
      </c>
      <c r="B438" s="78">
        <f>'[1]الموفدين'!$D$133</f>
        <v>2</v>
      </c>
      <c r="C438" s="78">
        <f>'[1]الموفدين'!$E$133</f>
        <v>3</v>
      </c>
      <c r="D438" s="78">
        <f t="shared" si="50"/>
        <v>5</v>
      </c>
      <c r="E438" s="2">
        <f t="shared" si="51"/>
        <v>0.4</v>
      </c>
      <c r="F438" s="2">
        <f t="shared" si="52"/>
        <v>0.6</v>
      </c>
      <c r="G438" s="1">
        <f t="shared" si="49"/>
        <v>0.0022624434389140274</v>
      </c>
    </row>
    <row r="439" spans="1:7" ht="27.75">
      <c r="A439" s="101" t="s">
        <v>182</v>
      </c>
      <c r="B439" s="78">
        <f>'[1]الموفدين'!$D$134</f>
        <v>6</v>
      </c>
      <c r="C439" s="78">
        <f>'[1]الموفدين'!$E$134</f>
        <v>8</v>
      </c>
      <c r="D439" s="78">
        <f t="shared" si="50"/>
        <v>14</v>
      </c>
      <c r="E439" s="2">
        <f t="shared" si="51"/>
        <v>0.42857142857142855</v>
      </c>
      <c r="F439" s="2">
        <f t="shared" si="52"/>
        <v>0.5714285714285714</v>
      </c>
      <c r="G439" s="1">
        <f t="shared" si="49"/>
        <v>0.006334841628959276</v>
      </c>
    </row>
    <row r="440" spans="1:7" ht="27.75">
      <c r="A440" s="76" t="s">
        <v>9</v>
      </c>
      <c r="B440" s="76">
        <f>SUM(B409:B439)</f>
        <v>1278</v>
      </c>
      <c r="C440" s="96">
        <f>SUM(C409:C439)</f>
        <v>932</v>
      </c>
      <c r="D440" s="76">
        <f>B440+C440</f>
        <v>2210</v>
      </c>
      <c r="E440" s="1">
        <f t="shared" si="51"/>
        <v>0.5782805429864254</v>
      </c>
      <c r="F440" s="1">
        <f t="shared" si="52"/>
        <v>0.42171945701357466</v>
      </c>
      <c r="G440" s="1">
        <f>SUM(G409:G439)</f>
        <v>0.9886877828054298</v>
      </c>
    </row>
    <row r="441" spans="1:7" ht="27.75">
      <c r="A441" s="90"/>
      <c r="B441" s="90"/>
      <c r="C441" s="90"/>
      <c r="D441" s="81"/>
      <c r="E441" s="81"/>
      <c r="F441" s="81"/>
      <c r="G441" s="81"/>
    </row>
    <row r="442" spans="1:7" ht="27.75">
      <c r="A442" s="90"/>
      <c r="B442" s="90"/>
      <c r="C442" s="90"/>
      <c r="D442" s="81"/>
      <c r="E442" s="81"/>
      <c r="F442" s="81"/>
      <c r="G442" s="81"/>
    </row>
    <row r="443" spans="1:7" ht="27.75">
      <c r="A443" s="90"/>
      <c r="B443" s="90"/>
      <c r="C443" s="90"/>
      <c r="D443" s="81"/>
      <c r="E443" s="81"/>
      <c r="F443" s="81"/>
      <c r="G443" s="81"/>
    </row>
    <row r="444" spans="1:7" ht="27.75">
      <c r="A444" s="90"/>
      <c r="B444" s="90"/>
      <c r="C444" s="90"/>
      <c r="D444" s="81"/>
      <c r="E444" s="81"/>
      <c r="F444" s="81"/>
      <c r="G444" s="81"/>
    </row>
    <row r="445" spans="1:7" ht="27.75">
      <c r="A445" s="90"/>
      <c r="B445" s="90"/>
      <c r="C445" s="90"/>
      <c r="D445" s="81"/>
      <c r="E445" s="81"/>
      <c r="F445" s="81"/>
      <c r="G445" s="81"/>
    </row>
    <row r="446" spans="1:7" ht="27.75">
      <c r="A446" s="90"/>
      <c r="B446" s="90"/>
      <c r="C446" s="90"/>
      <c r="D446" s="81"/>
      <c r="E446" s="81"/>
      <c r="F446" s="81"/>
      <c r="G446" s="81"/>
    </row>
    <row r="447" spans="1:7" ht="18.75">
      <c r="A447" s="80"/>
      <c r="B447" s="81"/>
      <c r="C447" s="81"/>
      <c r="D447" s="81"/>
      <c r="E447" s="81"/>
      <c r="F447" s="81"/>
      <c r="G447" s="81"/>
    </row>
    <row r="448" spans="1:7" ht="18.75">
      <c r="A448" s="80"/>
      <c r="B448" s="81"/>
      <c r="C448" s="81"/>
      <c r="D448" s="81"/>
      <c r="E448" s="81"/>
      <c r="F448" s="81"/>
      <c r="G448" s="81"/>
    </row>
    <row r="449" spans="1:7" ht="27.75">
      <c r="A449" s="120" t="s">
        <v>183</v>
      </c>
      <c r="B449" s="120"/>
      <c r="C449" s="120"/>
      <c r="D449" s="120"/>
      <c r="E449" s="120"/>
      <c r="F449" s="120"/>
      <c r="G449" s="120"/>
    </row>
    <row r="450" spans="1:7" ht="83.25">
      <c r="A450" s="4" t="s">
        <v>0</v>
      </c>
      <c r="B450" s="4" t="s">
        <v>1</v>
      </c>
      <c r="C450" s="4" t="s">
        <v>2</v>
      </c>
      <c r="D450" s="4" t="s">
        <v>3</v>
      </c>
      <c r="E450" s="4" t="s">
        <v>65</v>
      </c>
      <c r="F450" s="4" t="s">
        <v>66</v>
      </c>
      <c r="G450" s="4" t="s">
        <v>184</v>
      </c>
    </row>
    <row r="451" spans="1:7" ht="27.75">
      <c r="A451" s="82" t="s">
        <v>4</v>
      </c>
      <c r="B451" s="78">
        <f>'[1]الموفدين'!$J$10</f>
        <v>26</v>
      </c>
      <c r="C451" s="78">
        <f>'[1]الموفدين'!$K$10</f>
        <v>9</v>
      </c>
      <c r="D451" s="78">
        <f>B451+C451</f>
        <v>35</v>
      </c>
      <c r="E451" s="2">
        <f>B451/D451</f>
        <v>0.7428571428571429</v>
      </c>
      <c r="F451" s="2">
        <f>C451/D451</f>
        <v>0.2571428571428571</v>
      </c>
      <c r="G451" s="1">
        <f aca="true" t="shared" si="53" ref="G451:G463">D451/$D$473</f>
        <v>0.10385756676557864</v>
      </c>
    </row>
    <row r="452" spans="1:7" ht="27.75">
      <c r="A452" s="82" t="s">
        <v>53</v>
      </c>
      <c r="B452" s="78">
        <f>'[1]الموفدين'!$J$15</f>
        <v>18</v>
      </c>
      <c r="C452" s="78">
        <f>'[1]الموفدين'!$K$15</f>
        <v>2</v>
      </c>
      <c r="D452" s="78">
        <f aca="true" t="shared" si="54" ref="D452:D473">B452+C452</f>
        <v>20</v>
      </c>
      <c r="E452" s="2">
        <f aca="true" t="shared" si="55" ref="E452:E473">B452/D452</f>
        <v>0.9</v>
      </c>
      <c r="F452" s="2">
        <f aca="true" t="shared" si="56" ref="F452:F473">C452/D452</f>
        <v>0.1</v>
      </c>
      <c r="G452" s="1">
        <f t="shared" si="53"/>
        <v>0.05934718100890208</v>
      </c>
    </row>
    <row r="453" spans="1:7" ht="27.75">
      <c r="A453" s="82" t="s">
        <v>5</v>
      </c>
      <c r="B453" s="78">
        <f>'[1]الموفدين'!$J$20</f>
        <v>5</v>
      </c>
      <c r="C453" s="78">
        <f>'[1]الموفدين'!$K$20</f>
        <v>14</v>
      </c>
      <c r="D453" s="78">
        <f t="shared" si="54"/>
        <v>19</v>
      </c>
      <c r="E453" s="2">
        <f t="shared" si="55"/>
        <v>0.2631578947368421</v>
      </c>
      <c r="F453" s="2">
        <f t="shared" si="56"/>
        <v>0.7368421052631579</v>
      </c>
      <c r="G453" s="1">
        <f t="shared" si="53"/>
        <v>0.05637982195845697</v>
      </c>
    </row>
    <row r="454" spans="1:7" ht="27.75">
      <c r="A454" s="8" t="s">
        <v>54</v>
      </c>
      <c r="B454" s="78">
        <f>'[1]الموفدين'!$J$26</f>
        <v>7</v>
      </c>
      <c r="C454" s="78">
        <f>'[1]الموفدين'!$K$26</f>
        <v>6</v>
      </c>
      <c r="D454" s="78">
        <f t="shared" si="54"/>
        <v>13</v>
      </c>
      <c r="E454" s="2">
        <f t="shared" si="55"/>
        <v>0.5384615384615384</v>
      </c>
      <c r="F454" s="2">
        <f t="shared" si="56"/>
        <v>0.46153846153846156</v>
      </c>
      <c r="G454" s="1">
        <f t="shared" si="53"/>
        <v>0.03857566765578635</v>
      </c>
    </row>
    <row r="455" spans="1:7" ht="27.75">
      <c r="A455" s="8" t="s">
        <v>6</v>
      </c>
      <c r="B455" s="78">
        <f>'[1]الموفدين'!$J$31</f>
        <v>2</v>
      </c>
      <c r="C455" s="78">
        <f>'[1]الموفدين'!$K$31</f>
        <v>4</v>
      </c>
      <c r="D455" s="78">
        <f t="shared" si="54"/>
        <v>6</v>
      </c>
      <c r="E455" s="2">
        <f t="shared" si="55"/>
        <v>0.3333333333333333</v>
      </c>
      <c r="F455" s="2">
        <f t="shared" si="56"/>
        <v>0.6666666666666666</v>
      </c>
      <c r="G455" s="1">
        <f t="shared" si="53"/>
        <v>0.017804154302670624</v>
      </c>
    </row>
    <row r="456" spans="1:7" ht="27.75">
      <c r="A456" s="8" t="s">
        <v>167</v>
      </c>
      <c r="B456" s="78">
        <f>'[1]الموفدين'!$J$36</f>
        <v>15</v>
      </c>
      <c r="C456" s="78">
        <f>'[1]الموفدين'!$K$36</f>
        <v>4</v>
      </c>
      <c r="D456" s="78">
        <f t="shared" si="54"/>
        <v>19</v>
      </c>
      <c r="E456" s="2">
        <f t="shared" si="55"/>
        <v>0.7894736842105263</v>
      </c>
      <c r="F456" s="2">
        <f t="shared" si="56"/>
        <v>0.21052631578947367</v>
      </c>
      <c r="G456" s="1">
        <f t="shared" si="53"/>
        <v>0.05637982195845697</v>
      </c>
    </row>
    <row r="457" spans="1:7" ht="27.75">
      <c r="A457" s="8" t="s">
        <v>168</v>
      </c>
      <c r="B457" s="78">
        <f>'[1]الموفدين'!$J$41</f>
        <v>6</v>
      </c>
      <c r="C457" s="78">
        <f>'[1]الموفدين'!$K$41</f>
        <v>2</v>
      </c>
      <c r="D457" s="78">
        <f t="shared" si="54"/>
        <v>8</v>
      </c>
      <c r="E457" s="2">
        <f t="shared" si="55"/>
        <v>0.75</v>
      </c>
      <c r="F457" s="2">
        <f t="shared" si="56"/>
        <v>0.25</v>
      </c>
      <c r="G457" s="1">
        <f t="shared" si="53"/>
        <v>0.02373887240356083</v>
      </c>
    </row>
    <row r="458" spans="1:7" ht="27.75">
      <c r="A458" s="8" t="s">
        <v>83</v>
      </c>
      <c r="B458" s="78">
        <f>'[1]الموفدين'!$J$47</f>
        <v>2</v>
      </c>
      <c r="C458" s="78">
        <f>'[1]الموفدين'!$K$47</f>
        <v>3</v>
      </c>
      <c r="D458" s="78">
        <f t="shared" si="54"/>
        <v>5</v>
      </c>
      <c r="E458" s="2">
        <f t="shared" si="55"/>
        <v>0.4</v>
      </c>
      <c r="F458" s="2">
        <f t="shared" si="56"/>
        <v>0.6</v>
      </c>
      <c r="G458" s="1">
        <f t="shared" si="53"/>
        <v>0.01483679525222552</v>
      </c>
    </row>
    <row r="459" spans="1:7" ht="55.5">
      <c r="A459" s="95" t="s">
        <v>190</v>
      </c>
      <c r="B459" s="78">
        <f>'[1]الموفدين'!$J$44</f>
        <v>1</v>
      </c>
      <c r="C459" s="78">
        <f>'[1]الموفدين'!$K$44</f>
        <v>0</v>
      </c>
      <c r="D459" s="78">
        <f>B459+C459</f>
        <v>1</v>
      </c>
      <c r="E459" s="2">
        <f>B459/D459</f>
        <v>1</v>
      </c>
      <c r="F459" s="2">
        <f>C459/D459</f>
        <v>0</v>
      </c>
      <c r="G459" s="1">
        <f t="shared" si="53"/>
        <v>0.002967359050445104</v>
      </c>
    </row>
    <row r="460" spans="1:7" ht="27.75">
      <c r="A460" s="8" t="s">
        <v>58</v>
      </c>
      <c r="B460" s="78">
        <f>'[1]الموفدين'!$J$54</f>
        <v>11</v>
      </c>
      <c r="C460" s="78">
        <f>'[1]الموفدين'!$K$54</f>
        <v>4</v>
      </c>
      <c r="D460" s="78">
        <f t="shared" si="54"/>
        <v>15</v>
      </c>
      <c r="E460" s="2">
        <f t="shared" si="55"/>
        <v>0.7333333333333333</v>
      </c>
      <c r="F460" s="2">
        <f t="shared" si="56"/>
        <v>0.26666666666666666</v>
      </c>
      <c r="G460" s="1">
        <f t="shared" si="53"/>
        <v>0.04451038575667656</v>
      </c>
    </row>
    <row r="461" spans="1:7" ht="27.75">
      <c r="A461" s="85" t="s">
        <v>8</v>
      </c>
      <c r="B461" s="78">
        <f>'[1]الموفدين'!$J$55</f>
        <v>6</v>
      </c>
      <c r="C461" s="78">
        <f>'[1]الموفدين'!$K$55</f>
        <v>1</v>
      </c>
      <c r="D461" s="78">
        <f t="shared" si="54"/>
        <v>7</v>
      </c>
      <c r="E461" s="2">
        <f t="shared" si="55"/>
        <v>0.8571428571428571</v>
      </c>
      <c r="F461" s="2">
        <f t="shared" si="56"/>
        <v>0.14285714285714285</v>
      </c>
      <c r="G461" s="1">
        <f t="shared" si="53"/>
        <v>0.020771513353115726</v>
      </c>
    </row>
    <row r="462" spans="1:7" ht="27.75">
      <c r="A462" s="8" t="s">
        <v>16</v>
      </c>
      <c r="B462" s="78">
        <f>'[1]الموفدين'!$J$86</f>
        <v>13</v>
      </c>
      <c r="C462" s="78">
        <f>'[1]الموفدين'!$K$86</f>
        <v>15</v>
      </c>
      <c r="D462" s="78">
        <f t="shared" si="54"/>
        <v>28</v>
      </c>
      <c r="E462" s="2">
        <f t="shared" si="55"/>
        <v>0.4642857142857143</v>
      </c>
      <c r="F462" s="2">
        <f t="shared" si="56"/>
        <v>0.5357142857142857</v>
      </c>
      <c r="G462" s="1">
        <f t="shared" si="53"/>
        <v>0.0830860534124629</v>
      </c>
    </row>
    <row r="463" spans="1:7" ht="27.75">
      <c r="A463" s="8" t="s">
        <v>7</v>
      </c>
      <c r="B463" s="78">
        <f>'[1]الموفدين'!$J$63</f>
        <v>7</v>
      </c>
      <c r="C463" s="78">
        <f>'[1]الموفدين'!$K$63</f>
        <v>13</v>
      </c>
      <c r="D463" s="78">
        <f t="shared" si="54"/>
        <v>20</v>
      </c>
      <c r="E463" s="2">
        <f t="shared" si="55"/>
        <v>0.35</v>
      </c>
      <c r="F463" s="2">
        <f t="shared" si="56"/>
        <v>0.65</v>
      </c>
      <c r="G463" s="1">
        <f t="shared" si="53"/>
        <v>0.05934718100890208</v>
      </c>
    </row>
    <row r="464" spans="1:7" ht="27.75">
      <c r="A464" s="8" t="s">
        <v>20</v>
      </c>
      <c r="B464" s="78">
        <f>'[1]الموفدين'!$J$76</f>
        <v>20</v>
      </c>
      <c r="C464" s="78">
        <f>'[1]الموفدين'!$K$76</f>
        <v>43</v>
      </c>
      <c r="D464" s="78">
        <f t="shared" si="54"/>
        <v>63</v>
      </c>
      <c r="E464" s="2">
        <f t="shared" si="55"/>
        <v>0.31746031746031744</v>
      </c>
      <c r="F464" s="2">
        <f t="shared" si="56"/>
        <v>0.6825396825396826</v>
      </c>
      <c r="G464" s="1">
        <f>D464/$D$473</f>
        <v>0.18694362017804153</v>
      </c>
    </row>
    <row r="465" spans="1:7" ht="27.75">
      <c r="A465" s="8" t="s">
        <v>12</v>
      </c>
      <c r="B465" s="78">
        <f>'[1]الموفدين'!$J$104</f>
        <v>5</v>
      </c>
      <c r="C465" s="78">
        <f>'[1]الموفدين'!$K$104</f>
        <v>23</v>
      </c>
      <c r="D465" s="78">
        <f t="shared" si="54"/>
        <v>28</v>
      </c>
      <c r="E465" s="2">
        <f t="shared" si="55"/>
        <v>0.17857142857142858</v>
      </c>
      <c r="F465" s="2">
        <f t="shared" si="56"/>
        <v>0.8214285714285714</v>
      </c>
      <c r="G465" s="1">
        <f>D465/$D$473</f>
        <v>0.0830860534124629</v>
      </c>
    </row>
    <row r="466" spans="1:7" ht="27.75">
      <c r="A466" s="8" t="s">
        <v>11</v>
      </c>
      <c r="B466" s="78">
        <f>'[1]الموفدين'!$J$92</f>
        <v>6</v>
      </c>
      <c r="C466" s="78">
        <f>'[1]الموفدين'!$K$92</f>
        <v>8</v>
      </c>
      <c r="D466" s="78">
        <f t="shared" si="54"/>
        <v>14</v>
      </c>
      <c r="E466" s="2">
        <f t="shared" si="55"/>
        <v>0.42857142857142855</v>
      </c>
      <c r="F466" s="2">
        <f t="shared" si="56"/>
        <v>0.5714285714285714</v>
      </c>
      <c r="G466" s="1">
        <f>D466/$D$473</f>
        <v>0.04154302670623145</v>
      </c>
    </row>
    <row r="467" spans="1:7" ht="27.75">
      <c r="A467" s="95" t="s">
        <v>13</v>
      </c>
      <c r="B467" s="78">
        <f>'[1]الموفدين'!$J$107</f>
        <v>1</v>
      </c>
      <c r="C467" s="78">
        <f>'[1]الموفدين'!$K$107</f>
        <v>1</v>
      </c>
      <c r="D467" s="78">
        <f>B467+C467</f>
        <v>2</v>
      </c>
      <c r="E467" s="2">
        <f>B467/D467</f>
        <v>0.5</v>
      </c>
      <c r="F467" s="2">
        <f>C467/D467</f>
        <v>0.5</v>
      </c>
      <c r="G467" s="1">
        <f>D467/$D$473</f>
        <v>0.005934718100890208</v>
      </c>
    </row>
    <row r="468" spans="1:7" ht="27.75">
      <c r="A468" s="8" t="s">
        <v>10</v>
      </c>
      <c r="B468" s="78">
        <f>'[1]الموفدين'!$J$114</f>
        <v>1</v>
      </c>
      <c r="C468" s="78">
        <f>'[1]الموفدين'!$K$114</f>
        <v>4</v>
      </c>
      <c r="D468" s="78">
        <f>B468+C468</f>
        <v>5</v>
      </c>
      <c r="E468" s="2">
        <f>B468/D468</f>
        <v>0.2</v>
      </c>
      <c r="F468" s="2">
        <f>C468/D468</f>
        <v>0.8</v>
      </c>
      <c r="G468" s="1">
        <f>D468/$D$473</f>
        <v>0.01483679525222552</v>
      </c>
    </row>
    <row r="469" spans="1:7" ht="27.75">
      <c r="A469" s="95" t="s">
        <v>14</v>
      </c>
      <c r="B469" s="78">
        <f>'[1]الموفدين'!$J$117</f>
        <v>1</v>
      </c>
      <c r="C469" s="78">
        <f>'[1]الموفدين'!$K$117</f>
        <v>1</v>
      </c>
      <c r="D469" s="78">
        <f>B469+C469</f>
        <v>2</v>
      </c>
      <c r="E469" s="2">
        <f>B469/D469</f>
        <v>0.5</v>
      </c>
      <c r="F469" s="2">
        <f>C469/D469</f>
        <v>0.5</v>
      </c>
      <c r="G469" s="1">
        <f>D469/$D$473</f>
        <v>0.005934718100890208</v>
      </c>
    </row>
    <row r="470" spans="1:7" ht="27.75">
      <c r="A470" s="8" t="s">
        <v>21</v>
      </c>
      <c r="B470" s="78">
        <f>'[1]الموفدين'!$J$122</f>
        <v>3</v>
      </c>
      <c r="C470" s="78">
        <f>'[1]الموفدين'!$K$122</f>
        <v>3</v>
      </c>
      <c r="D470" s="78">
        <f t="shared" si="54"/>
        <v>6</v>
      </c>
      <c r="E470" s="2">
        <f t="shared" si="55"/>
        <v>0.5</v>
      </c>
      <c r="F470" s="2">
        <f t="shared" si="56"/>
        <v>0.5</v>
      </c>
      <c r="G470" s="1">
        <f>D470/$D$473</f>
        <v>0.017804154302670624</v>
      </c>
    </row>
    <row r="471" spans="1:7" ht="27.75">
      <c r="A471" s="87" t="s">
        <v>173</v>
      </c>
      <c r="B471" s="78">
        <f>'[1]الموفدين'!$J$131</f>
        <v>3</v>
      </c>
      <c r="C471" s="78">
        <f>'[1]الموفدين'!$K$131</f>
        <v>15</v>
      </c>
      <c r="D471" s="78">
        <f t="shared" si="54"/>
        <v>18</v>
      </c>
      <c r="E471" s="2">
        <f t="shared" si="55"/>
        <v>0.16666666666666666</v>
      </c>
      <c r="F471" s="2">
        <f t="shared" si="56"/>
        <v>0.8333333333333334</v>
      </c>
      <c r="G471" s="1">
        <f>D471/$D$473</f>
        <v>0.05341246290801187</v>
      </c>
    </row>
    <row r="472" spans="1:7" ht="27.75">
      <c r="A472" s="87" t="s">
        <v>181</v>
      </c>
      <c r="B472" s="78">
        <f>'[1]الموفدين'!$J$133</f>
        <v>1</v>
      </c>
      <c r="C472" s="78">
        <f>'[1]الموفدين'!$K$133</f>
        <v>2</v>
      </c>
      <c r="D472" s="78">
        <f t="shared" si="54"/>
        <v>3</v>
      </c>
      <c r="E472" s="2">
        <f t="shared" si="55"/>
        <v>0.3333333333333333</v>
      </c>
      <c r="F472" s="2">
        <f t="shared" si="56"/>
        <v>0.6666666666666666</v>
      </c>
      <c r="G472" s="1">
        <f>D472/$D$473</f>
        <v>0.008902077151335312</v>
      </c>
    </row>
    <row r="473" spans="1:7" ht="27.75">
      <c r="A473" s="76" t="s">
        <v>9</v>
      </c>
      <c r="B473" s="76">
        <f>SUM(B451:B472)</f>
        <v>160</v>
      </c>
      <c r="C473" s="76">
        <f>SUM(C451:C472)</f>
        <v>177</v>
      </c>
      <c r="D473" s="76">
        <f t="shared" si="54"/>
        <v>337</v>
      </c>
      <c r="E473" s="1">
        <f t="shared" si="55"/>
        <v>0.47477744807121663</v>
      </c>
      <c r="F473" s="1">
        <f t="shared" si="56"/>
        <v>0.5252225519287834</v>
      </c>
      <c r="G473" s="1">
        <f>SUM(G451:G472)</f>
        <v>0.9999999999999999</v>
      </c>
    </row>
    <row r="482" spans="1:6" ht="30">
      <c r="A482" s="117" t="s">
        <v>107</v>
      </c>
      <c r="B482" s="117"/>
      <c r="C482" s="117"/>
      <c r="D482" s="117"/>
      <c r="E482" s="117"/>
      <c r="F482" s="117"/>
    </row>
    <row r="483" spans="1:6" ht="55.5">
      <c r="A483" s="18" t="s">
        <v>18</v>
      </c>
      <c r="B483" s="46" t="s">
        <v>97</v>
      </c>
      <c r="C483" s="46" t="s">
        <v>98</v>
      </c>
      <c r="D483" s="118" t="s">
        <v>39</v>
      </c>
      <c r="E483" s="118"/>
      <c r="F483" s="118"/>
    </row>
    <row r="484" spans="1:7" ht="27.75">
      <c r="A484" s="56" t="s">
        <v>32</v>
      </c>
      <c r="B484" s="3">
        <v>26989</v>
      </c>
      <c r="C484" s="3">
        <v>339852</v>
      </c>
      <c r="D484" s="115">
        <f>B484/C484</f>
        <v>0.07941398020314726</v>
      </c>
      <c r="E484" s="115"/>
      <c r="F484" s="115"/>
      <c r="G484" s="52"/>
    </row>
    <row r="485" spans="1:6" ht="27.75">
      <c r="A485" s="56" t="s">
        <v>33</v>
      </c>
      <c r="B485" s="3">
        <v>4759</v>
      </c>
      <c r="C485" s="3">
        <v>70861</v>
      </c>
      <c r="D485" s="115">
        <f>B485/C485</f>
        <v>0.06715965058353679</v>
      </c>
      <c r="E485" s="115"/>
      <c r="F485" s="115"/>
    </row>
    <row r="486" spans="1:6" ht="27.75">
      <c r="A486" s="57"/>
      <c r="B486" s="13"/>
      <c r="C486" s="13"/>
      <c r="D486" s="13"/>
      <c r="E486" s="12"/>
      <c r="F486" s="12"/>
    </row>
    <row r="487" spans="1:7" ht="30">
      <c r="A487" s="57"/>
      <c r="B487" s="13"/>
      <c r="C487" s="13"/>
      <c r="D487" s="13"/>
      <c r="E487" s="12"/>
      <c r="F487" s="12"/>
      <c r="G487" s="45"/>
    </row>
    <row r="488" spans="1:6" ht="30">
      <c r="A488" s="117" t="s">
        <v>108</v>
      </c>
      <c r="B488" s="117"/>
      <c r="C488" s="117"/>
      <c r="D488" s="117"/>
      <c r="E488" s="117"/>
      <c r="F488" s="117"/>
    </row>
    <row r="489" spans="1:6" ht="27.75">
      <c r="A489" s="18" t="s">
        <v>99</v>
      </c>
      <c r="B489" s="46" t="s">
        <v>30</v>
      </c>
      <c r="C489" s="46" t="s">
        <v>31</v>
      </c>
      <c r="D489" s="118" t="s">
        <v>40</v>
      </c>
      <c r="E489" s="118"/>
      <c r="F489" s="118"/>
    </row>
    <row r="490" spans="1:6" ht="27.75">
      <c r="A490" s="56" t="s">
        <v>100</v>
      </c>
      <c r="B490" s="3">
        <v>6138</v>
      </c>
      <c r="C490" s="3">
        <v>21536</v>
      </c>
      <c r="D490" s="115">
        <f>B490/C490</f>
        <v>0.2850111441307578</v>
      </c>
      <c r="E490" s="115"/>
      <c r="F490" s="115"/>
    </row>
    <row r="491" spans="1:6" ht="27.75">
      <c r="A491" s="56" t="s">
        <v>35</v>
      </c>
      <c r="B491" s="3">
        <v>6771</v>
      </c>
      <c r="C491" s="3">
        <v>44238</v>
      </c>
      <c r="D491" s="115">
        <f>B491/C491</f>
        <v>0.15305845653058456</v>
      </c>
      <c r="E491" s="115"/>
      <c r="F491" s="115"/>
    </row>
    <row r="492" spans="1:6" ht="27.75">
      <c r="A492" s="56" t="s">
        <v>15</v>
      </c>
      <c r="B492" s="3">
        <v>4912</v>
      </c>
      <c r="C492" s="3">
        <v>3909</v>
      </c>
      <c r="D492" s="115">
        <f>B492/C492</f>
        <v>1.2565873624968023</v>
      </c>
      <c r="E492" s="115"/>
      <c r="F492" s="115"/>
    </row>
    <row r="493" spans="1:6" ht="27.75">
      <c r="A493" s="56" t="s">
        <v>50</v>
      </c>
      <c r="B493" s="3">
        <v>7778</v>
      </c>
      <c r="C493" s="3">
        <v>22457</v>
      </c>
      <c r="D493" s="115">
        <f>B493/C493</f>
        <v>0.34635080375829363</v>
      </c>
      <c r="E493" s="115"/>
      <c r="F493" s="115"/>
    </row>
    <row r="494" spans="1:6" ht="27.75">
      <c r="A494" s="56" t="s">
        <v>36</v>
      </c>
      <c r="B494" s="3">
        <v>241</v>
      </c>
      <c r="C494" s="3">
        <v>122665</v>
      </c>
      <c r="D494" s="115">
        <f>B494/C494</f>
        <v>0.0019647006073452086</v>
      </c>
      <c r="E494" s="115"/>
      <c r="F494" s="115"/>
    </row>
    <row r="495" spans="1:6" ht="27.75">
      <c r="A495" s="57"/>
      <c r="B495" s="13"/>
      <c r="C495" s="13"/>
      <c r="D495" s="14"/>
      <c r="E495" s="12"/>
      <c r="F495" s="12"/>
    </row>
    <row r="496" spans="1:6" ht="27.75">
      <c r="A496" s="57"/>
      <c r="B496" s="13"/>
      <c r="C496" s="13"/>
      <c r="D496" s="14"/>
      <c r="E496" s="12"/>
      <c r="F496" s="12"/>
    </row>
    <row r="497" spans="1:6" ht="30">
      <c r="A497" s="117" t="s">
        <v>109</v>
      </c>
      <c r="B497" s="117"/>
      <c r="C497" s="117"/>
      <c r="D497" s="117"/>
      <c r="E497" s="117"/>
      <c r="F497" s="117"/>
    </row>
    <row r="498" spans="1:6" ht="27.75">
      <c r="A498" s="18" t="s">
        <v>101</v>
      </c>
      <c r="B498" s="46" t="s">
        <v>30</v>
      </c>
      <c r="C498" s="46" t="s">
        <v>31</v>
      </c>
      <c r="D498" s="118" t="s">
        <v>52</v>
      </c>
      <c r="E498" s="118"/>
      <c r="F498" s="118"/>
    </row>
    <row r="499" spans="1:6" ht="27.75">
      <c r="A499" s="56" t="s">
        <v>34</v>
      </c>
      <c r="B499" s="3">
        <v>1316</v>
      </c>
      <c r="C499" s="3">
        <v>3786</v>
      </c>
      <c r="D499" s="115">
        <f>B499/C499</f>
        <v>0.3475964078182779</v>
      </c>
      <c r="E499" s="115"/>
      <c r="F499" s="115"/>
    </row>
    <row r="500" spans="1:6" ht="27.75">
      <c r="A500" s="56" t="s">
        <v>37</v>
      </c>
      <c r="B500" s="3">
        <v>1211</v>
      </c>
      <c r="C500" s="3">
        <v>10029</v>
      </c>
      <c r="D500" s="115">
        <f>B500/C500</f>
        <v>0.12074982550603251</v>
      </c>
      <c r="E500" s="115"/>
      <c r="F500" s="115"/>
    </row>
    <row r="501" spans="1:6" ht="27.75">
      <c r="A501" s="56" t="s">
        <v>15</v>
      </c>
      <c r="B501" s="3">
        <v>691</v>
      </c>
      <c r="C501" s="3">
        <v>860</v>
      </c>
      <c r="D501" s="115">
        <f>B501/C501</f>
        <v>0.8034883720930233</v>
      </c>
      <c r="E501" s="115"/>
      <c r="F501" s="115"/>
    </row>
    <row r="502" spans="1:6" ht="27.75">
      <c r="A502" s="56" t="s">
        <v>50</v>
      </c>
      <c r="B502" s="3">
        <v>959</v>
      </c>
      <c r="C502" s="3">
        <v>4733</v>
      </c>
      <c r="D502" s="115">
        <f>B502/C502</f>
        <v>0.20261990281005704</v>
      </c>
      <c r="E502" s="115"/>
      <c r="F502" s="115"/>
    </row>
    <row r="503" spans="1:6" ht="27.75">
      <c r="A503" s="56" t="s">
        <v>36</v>
      </c>
      <c r="B503" s="3">
        <v>96</v>
      </c>
      <c r="C503" s="3">
        <v>22878</v>
      </c>
      <c r="D503" s="115">
        <f>B503/C503</f>
        <v>0.004196170993968004</v>
      </c>
      <c r="E503" s="115"/>
      <c r="F503" s="115"/>
    </row>
    <row r="504" spans="1:6" ht="27.75">
      <c r="A504" s="57"/>
      <c r="B504" s="13"/>
      <c r="C504" s="13"/>
      <c r="D504" s="13"/>
      <c r="E504" s="12"/>
      <c r="F504" s="12"/>
    </row>
    <row r="505" spans="1:6" ht="27.75">
      <c r="A505" s="57"/>
      <c r="B505" s="13"/>
      <c r="C505" s="13"/>
      <c r="D505" s="13"/>
      <c r="E505" s="12"/>
      <c r="F505" s="12"/>
    </row>
    <row r="506" spans="1:6" ht="27.75">
      <c r="A506" s="57"/>
      <c r="B506" s="13"/>
      <c r="C506" s="13"/>
      <c r="D506" s="13"/>
      <c r="E506" s="12"/>
      <c r="F506" s="12"/>
    </row>
    <row r="507" spans="1:6" ht="30">
      <c r="A507" s="119" t="s">
        <v>137</v>
      </c>
      <c r="B507" s="119"/>
      <c r="C507" s="119"/>
      <c r="D507" s="119"/>
      <c r="E507" s="119"/>
      <c r="F507" s="119"/>
    </row>
    <row r="508" spans="1:10" ht="27.75">
      <c r="A508" s="118" t="s">
        <v>22</v>
      </c>
      <c r="B508" s="118"/>
      <c r="C508" s="46" t="s">
        <v>32</v>
      </c>
      <c r="D508" s="118" t="s">
        <v>41</v>
      </c>
      <c r="E508" s="118"/>
      <c r="F508" s="118"/>
      <c r="G508" s="49"/>
      <c r="J508" s="49"/>
    </row>
    <row r="509" spans="1:10" ht="27.75">
      <c r="A509" s="116" t="s">
        <v>51</v>
      </c>
      <c r="B509" s="116"/>
      <c r="C509" s="3">
        <v>26989</v>
      </c>
      <c r="D509" s="115"/>
      <c r="E509" s="115"/>
      <c r="F509" s="115"/>
      <c r="G509" s="49"/>
      <c r="J509" s="49"/>
    </row>
    <row r="510" spans="1:10" ht="27.75">
      <c r="A510" s="114" t="s">
        <v>34</v>
      </c>
      <c r="B510" s="114"/>
      <c r="C510" s="3">
        <v>6138</v>
      </c>
      <c r="D510" s="115">
        <f>C510/$C$509</f>
        <v>0.22742598836563044</v>
      </c>
      <c r="E510" s="115"/>
      <c r="F510" s="115"/>
      <c r="G510" s="49"/>
      <c r="J510" s="49"/>
    </row>
    <row r="511" spans="1:10" ht="27.75">
      <c r="A511" s="114" t="s">
        <v>37</v>
      </c>
      <c r="B511" s="114"/>
      <c r="C511" s="3">
        <v>6771</v>
      </c>
      <c r="D511" s="115">
        <f>C511/$C$509</f>
        <v>0.25087998814331763</v>
      </c>
      <c r="E511" s="115"/>
      <c r="F511" s="115"/>
      <c r="G511" s="49"/>
      <c r="J511" s="49"/>
    </row>
    <row r="512" spans="1:10" ht="27.75">
      <c r="A512" s="114" t="s">
        <v>15</v>
      </c>
      <c r="B512" s="114"/>
      <c r="C512" s="3">
        <v>4912</v>
      </c>
      <c r="D512" s="115">
        <f>C512/$C$509</f>
        <v>0.1820000741042647</v>
      </c>
      <c r="E512" s="115"/>
      <c r="F512" s="115"/>
      <c r="G512" s="49"/>
      <c r="J512" s="49"/>
    </row>
    <row r="513" spans="1:10" ht="27.75">
      <c r="A513" s="114" t="s">
        <v>50</v>
      </c>
      <c r="B513" s="114"/>
      <c r="C513" s="3">
        <v>7778</v>
      </c>
      <c r="D513" s="115">
        <f>C513/$C$509</f>
        <v>0.2881914854199859</v>
      </c>
      <c r="E513" s="115"/>
      <c r="F513" s="115"/>
      <c r="G513" s="49"/>
      <c r="J513" s="49"/>
    </row>
    <row r="514" spans="1:10" ht="27.75">
      <c r="A514" s="114" t="s">
        <v>38</v>
      </c>
      <c r="B514" s="114"/>
      <c r="C514" s="3">
        <v>241</v>
      </c>
      <c r="D514" s="115">
        <f>C514/$C$509</f>
        <v>0.008929563896402239</v>
      </c>
      <c r="E514" s="115"/>
      <c r="F514" s="115"/>
      <c r="G514" s="49"/>
      <c r="J514" s="49"/>
    </row>
    <row r="517" spans="1:7" ht="27.75">
      <c r="A517" s="110" t="s">
        <v>110</v>
      </c>
      <c r="B517" s="110"/>
      <c r="C517" s="110"/>
      <c r="D517" s="110"/>
      <c r="E517" s="110"/>
      <c r="F517" s="110"/>
      <c r="G517" s="12"/>
    </row>
    <row r="518" spans="1:6" ht="27.75">
      <c r="A518" s="111" t="s">
        <v>22</v>
      </c>
      <c r="B518" s="112"/>
      <c r="C518" s="46" t="s">
        <v>23</v>
      </c>
      <c r="D518" s="111" t="s">
        <v>102</v>
      </c>
      <c r="E518" s="113"/>
      <c r="F518" s="112"/>
    </row>
    <row r="519" spans="1:6" ht="27.75">
      <c r="A519" s="102" t="s">
        <v>24</v>
      </c>
      <c r="B519" s="103"/>
      <c r="C519" s="3">
        <v>29406</v>
      </c>
      <c r="D519" s="107"/>
      <c r="E519" s="108"/>
      <c r="F519" s="109"/>
    </row>
    <row r="520" spans="1:6" ht="27.75">
      <c r="A520" s="102" t="s">
        <v>25</v>
      </c>
      <c r="B520" s="103"/>
      <c r="C520" s="15">
        <v>339852</v>
      </c>
      <c r="D520" s="107">
        <f>C519/C520</f>
        <v>0.08652589950919812</v>
      </c>
      <c r="E520" s="108"/>
      <c r="F520" s="109"/>
    </row>
    <row r="521" spans="1:6" ht="27.75">
      <c r="A521" s="58"/>
      <c r="B521" s="16"/>
      <c r="C521" s="16"/>
      <c r="D521" s="17"/>
      <c r="E521" s="12"/>
      <c r="F521" s="12"/>
    </row>
    <row r="522" spans="1:6" ht="21">
      <c r="A522" s="110" t="s">
        <v>111</v>
      </c>
      <c r="B522" s="110"/>
      <c r="C522" s="110"/>
      <c r="D522" s="110"/>
      <c r="E522" s="110"/>
      <c r="F522" s="110"/>
    </row>
    <row r="523" spans="1:6" ht="27.75">
      <c r="A523" s="111" t="s">
        <v>22</v>
      </c>
      <c r="B523" s="112"/>
      <c r="C523" s="46" t="s">
        <v>23</v>
      </c>
      <c r="D523" s="111" t="s">
        <v>103</v>
      </c>
      <c r="E523" s="113"/>
      <c r="F523" s="112"/>
    </row>
    <row r="524" spans="1:6" ht="27.75">
      <c r="A524" s="102" t="s">
        <v>26</v>
      </c>
      <c r="B524" s="103"/>
      <c r="C524" s="3">
        <v>9701</v>
      </c>
      <c r="D524" s="107"/>
      <c r="E524" s="108"/>
      <c r="F524" s="109"/>
    </row>
    <row r="525" spans="1:6" ht="27.75">
      <c r="A525" s="102" t="s">
        <v>27</v>
      </c>
      <c r="B525" s="103"/>
      <c r="C525" s="3">
        <v>70861</v>
      </c>
      <c r="D525" s="107">
        <f>C524/C525</f>
        <v>0.13690182187663172</v>
      </c>
      <c r="E525" s="108"/>
      <c r="F525" s="109"/>
    </row>
    <row r="526" spans="1:6" ht="27.75">
      <c r="A526" s="58"/>
      <c r="B526" s="16"/>
      <c r="C526" s="16"/>
      <c r="D526" s="17"/>
      <c r="E526" s="12"/>
      <c r="F526" s="12"/>
    </row>
    <row r="527" spans="1:6" ht="21">
      <c r="A527" s="110" t="s">
        <v>112</v>
      </c>
      <c r="B527" s="110"/>
      <c r="C527" s="110"/>
      <c r="D527" s="110"/>
      <c r="E527" s="110"/>
      <c r="F527" s="110"/>
    </row>
    <row r="528" spans="1:6" ht="27.75">
      <c r="A528" s="111" t="s">
        <v>22</v>
      </c>
      <c r="B528" s="112"/>
      <c r="C528" s="46" t="s">
        <v>23</v>
      </c>
      <c r="D528" s="111" t="s">
        <v>138</v>
      </c>
      <c r="E528" s="113"/>
      <c r="F528" s="112"/>
    </row>
    <row r="529" spans="1:6" ht="27.75">
      <c r="A529" s="102" t="s">
        <v>24</v>
      </c>
      <c r="B529" s="103"/>
      <c r="C529" s="3">
        <v>29406</v>
      </c>
      <c r="D529" s="104"/>
      <c r="E529" s="105"/>
      <c r="F529" s="106"/>
    </row>
    <row r="530" spans="1:6" ht="27.75">
      <c r="A530" s="102" t="s">
        <v>26</v>
      </c>
      <c r="B530" s="103"/>
      <c r="C530" s="3">
        <v>9701</v>
      </c>
      <c r="D530" s="104">
        <f>C530/C529</f>
        <v>0.32989866013738695</v>
      </c>
      <c r="E530" s="105"/>
      <c r="F530" s="106"/>
    </row>
    <row r="531" spans="1:6" ht="27.75">
      <c r="A531" s="123" t="s">
        <v>191</v>
      </c>
      <c r="B531" s="103"/>
      <c r="C531" s="3">
        <v>10435</v>
      </c>
      <c r="D531" s="104">
        <f>C531/C529</f>
        <v>0.35485955247228457</v>
      </c>
      <c r="E531" s="105"/>
      <c r="F531" s="106"/>
    </row>
    <row r="532" spans="1:6" ht="27.75">
      <c r="A532" s="57"/>
      <c r="B532" s="13"/>
      <c r="C532" s="13"/>
      <c r="D532" s="17"/>
      <c r="E532" s="12"/>
      <c r="F532" s="12"/>
    </row>
    <row r="533" spans="1:6" ht="21">
      <c r="A533" s="110" t="s">
        <v>113</v>
      </c>
      <c r="B533" s="110"/>
      <c r="C533" s="110"/>
      <c r="D533" s="110"/>
      <c r="E533" s="110"/>
      <c r="F533" s="110"/>
    </row>
    <row r="534" spans="1:6" ht="27.75">
      <c r="A534" s="111" t="s">
        <v>47</v>
      </c>
      <c r="B534" s="112"/>
      <c r="C534" s="46" t="s">
        <v>23</v>
      </c>
      <c r="D534" s="111" t="s">
        <v>104</v>
      </c>
      <c r="E534" s="113"/>
      <c r="F534" s="112"/>
    </row>
    <row r="535" spans="1:6" ht="27.75">
      <c r="A535" s="102" t="s">
        <v>32</v>
      </c>
      <c r="B535" s="103"/>
      <c r="C535" s="3">
        <v>29406</v>
      </c>
      <c r="D535" s="104"/>
      <c r="E535" s="105"/>
      <c r="F535" s="106"/>
    </row>
    <row r="536" spans="1:6" ht="27.75">
      <c r="A536" s="102" t="s">
        <v>48</v>
      </c>
      <c r="B536" s="103"/>
      <c r="C536" s="15">
        <v>27671</v>
      </c>
      <c r="D536" s="104">
        <f>C536/C535</f>
        <v>0.9409984356933959</v>
      </c>
      <c r="E536" s="105"/>
      <c r="F536" s="106"/>
    </row>
    <row r="537" spans="1:6" ht="27.75">
      <c r="A537" s="102" t="s">
        <v>49</v>
      </c>
      <c r="B537" s="103"/>
      <c r="C537" s="15">
        <v>1735</v>
      </c>
      <c r="D537" s="104">
        <f>C537/C535</f>
        <v>0.059001564306604096</v>
      </c>
      <c r="E537" s="105"/>
      <c r="F537" s="106"/>
    </row>
    <row r="544" spans="8:10" ht="15">
      <c r="H544" s="9"/>
      <c r="I544" s="9"/>
      <c r="J544" s="9"/>
    </row>
  </sheetData>
  <sheetProtection/>
  <mergeCells count="84">
    <mergeCell ref="A531:B531"/>
    <mergeCell ref="D531:F531"/>
    <mergeCell ref="A228:G228"/>
    <mergeCell ref="A1:C1"/>
    <mergeCell ref="A116:G116"/>
    <mergeCell ref="A155:G155"/>
    <mergeCell ref="A3:G3"/>
    <mergeCell ref="A32:G32"/>
    <mergeCell ref="A92:G92"/>
    <mergeCell ref="A103:G103"/>
    <mergeCell ref="A118:G118"/>
    <mergeCell ref="A61:G61"/>
    <mergeCell ref="A180:G180"/>
    <mergeCell ref="A187:G187"/>
    <mergeCell ref="A197:G197"/>
    <mergeCell ref="D493:F493"/>
    <mergeCell ref="A253:F253"/>
    <mergeCell ref="A284:F284"/>
    <mergeCell ref="A482:F482"/>
    <mergeCell ref="D483:F483"/>
    <mergeCell ref="D484:F484"/>
    <mergeCell ref="D492:F492"/>
    <mergeCell ref="A321:G321"/>
    <mergeCell ref="A363:D363"/>
    <mergeCell ref="A407:G407"/>
    <mergeCell ref="A449:G449"/>
    <mergeCell ref="D485:F485"/>
    <mergeCell ref="A488:F488"/>
    <mergeCell ref="D489:F489"/>
    <mergeCell ref="D490:F490"/>
    <mergeCell ref="D491:F491"/>
    <mergeCell ref="A509:B509"/>
    <mergeCell ref="D509:F509"/>
    <mergeCell ref="D494:F494"/>
    <mergeCell ref="A497:F497"/>
    <mergeCell ref="D498:F498"/>
    <mergeCell ref="D499:F499"/>
    <mergeCell ref="D500:F500"/>
    <mergeCell ref="D501:F501"/>
    <mergeCell ref="D502:F502"/>
    <mergeCell ref="D503:F503"/>
    <mergeCell ref="A507:F507"/>
    <mergeCell ref="A508:B508"/>
    <mergeCell ref="D508:F508"/>
    <mergeCell ref="A510:B510"/>
    <mergeCell ref="D510:F510"/>
    <mergeCell ref="A511:B511"/>
    <mergeCell ref="D511:F511"/>
    <mergeCell ref="A512:B512"/>
    <mergeCell ref="D512:F512"/>
    <mergeCell ref="A533:F533"/>
    <mergeCell ref="A523:B523"/>
    <mergeCell ref="D523:F523"/>
    <mergeCell ref="A513:B513"/>
    <mergeCell ref="D513:F513"/>
    <mergeCell ref="A514:B514"/>
    <mergeCell ref="D514:F514"/>
    <mergeCell ref="A517:F517"/>
    <mergeCell ref="A518:B518"/>
    <mergeCell ref="D518:F518"/>
    <mergeCell ref="A519:B519"/>
    <mergeCell ref="D519:F519"/>
    <mergeCell ref="A520:B520"/>
    <mergeCell ref="D520:F520"/>
    <mergeCell ref="A522:F522"/>
    <mergeCell ref="A524:B524"/>
    <mergeCell ref="A536:B536"/>
    <mergeCell ref="D536:F536"/>
    <mergeCell ref="A537:B537"/>
    <mergeCell ref="D537:F537"/>
    <mergeCell ref="A534:B534"/>
    <mergeCell ref="D534:F534"/>
    <mergeCell ref="A535:B535"/>
    <mergeCell ref="D535:F535"/>
    <mergeCell ref="A529:B529"/>
    <mergeCell ref="D529:F529"/>
    <mergeCell ref="A530:B530"/>
    <mergeCell ref="D530:F530"/>
    <mergeCell ref="D524:F524"/>
    <mergeCell ref="A525:B525"/>
    <mergeCell ref="D525:F525"/>
    <mergeCell ref="A527:F527"/>
    <mergeCell ref="A528:B528"/>
    <mergeCell ref="D528:F528"/>
  </mergeCells>
  <printOptions horizontalCentered="1" verticalCentered="1"/>
  <pageMargins left="0.1968503937007874" right="0.3937007874015748" top="0" bottom="0" header="0" footer="0"/>
  <pageSetup orientation="landscape" paperSize="9" scale="85" r:id="rId1"/>
  <rowBreaks count="15" manualBreakCount="15">
    <brk id="18" max="6" man="1"/>
    <brk id="31" max="6" man="1"/>
    <brk id="47" max="6" man="1"/>
    <brk id="91" max="6" man="1"/>
    <brk id="117" max="6" man="1"/>
    <brk id="132" max="6" man="1"/>
    <brk id="150" max="6" man="1"/>
    <brk id="167" max="6" man="1"/>
    <brk id="252" max="6" man="1"/>
    <brk id="268" max="6" man="1"/>
    <brk id="281" max="6" man="1"/>
    <brk id="298" max="6" man="1"/>
    <brk id="481" max="6" man="1"/>
    <brk id="495" max="6" man="1"/>
    <brk id="515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8"/>
  <sheetViews>
    <sheetView rightToLeft="1" view="pageBreakPreview" zoomScale="60" zoomScaleNormal="85" zoomScalePageLayoutView="0" workbookViewId="0" topLeftCell="A49">
      <selection activeCell="A70" sqref="A70:G70"/>
    </sheetView>
  </sheetViews>
  <sheetFormatPr defaultColWidth="9.00390625" defaultRowHeight="15"/>
  <cols>
    <col min="1" max="1" width="33.140625" style="52" customWidth="1"/>
    <col min="2" max="4" width="16.421875" style="9" customWidth="1"/>
    <col min="5" max="6" width="23.8515625" style="9" customWidth="1"/>
    <col min="7" max="7" width="22.421875" style="9" customWidth="1"/>
    <col min="8" max="8" width="24.140625" style="49" bestFit="1" customWidth="1"/>
    <col min="9" max="9" width="9.00390625" style="49" customWidth="1"/>
    <col min="10" max="16384" width="9.00390625" style="50" customWidth="1"/>
  </cols>
  <sheetData>
    <row r="1" spans="1:3" ht="84" customHeight="1">
      <c r="A1" s="124" t="s">
        <v>139</v>
      </c>
      <c r="B1" s="124"/>
      <c r="C1" s="124"/>
    </row>
    <row r="2" spans="1:3" ht="41.25" customHeight="1">
      <c r="A2" s="61"/>
      <c r="B2" s="61"/>
      <c r="C2" s="61"/>
    </row>
    <row r="3" spans="1:3" ht="30" customHeight="1">
      <c r="A3" s="59"/>
      <c r="B3" s="59"/>
      <c r="C3" s="59"/>
    </row>
    <row r="4" spans="1:11" ht="63.75" customHeight="1">
      <c r="A4" s="127" t="s">
        <v>64</v>
      </c>
      <c r="B4" s="127"/>
      <c r="C4" s="127"/>
      <c r="D4" s="127"/>
      <c r="E4" s="127"/>
      <c r="F4" s="127"/>
      <c r="G4" s="127"/>
      <c r="J4" s="49"/>
      <c r="K4" s="49"/>
    </row>
    <row r="5" spans="1:11" ht="55.5">
      <c r="A5" s="23" t="s">
        <v>0</v>
      </c>
      <c r="B5" s="4" t="s">
        <v>1</v>
      </c>
      <c r="C5" s="4" t="s">
        <v>2</v>
      </c>
      <c r="D5" s="4" t="s">
        <v>3</v>
      </c>
      <c r="E5" s="4" t="s">
        <v>65</v>
      </c>
      <c r="F5" s="4" t="s">
        <v>66</v>
      </c>
      <c r="G5" s="4" t="s">
        <v>67</v>
      </c>
      <c r="J5" s="49"/>
      <c r="K5" s="49"/>
    </row>
    <row r="6" spans="1:11" ht="27.75">
      <c r="A6" s="22" t="s">
        <v>140</v>
      </c>
      <c r="B6" s="7">
        <v>12196</v>
      </c>
      <c r="C6" s="7">
        <v>10261</v>
      </c>
      <c r="D6" s="3">
        <f aca="true" t="shared" si="0" ref="D6:D15">B6+C6</f>
        <v>22457</v>
      </c>
      <c r="E6" s="2">
        <f aca="true" t="shared" si="1" ref="E6:E15">B6/D6</f>
        <v>0.5430823351293583</v>
      </c>
      <c r="F6" s="2">
        <f aca="true" t="shared" si="2" ref="F6:F15">C6/D6</f>
        <v>0.45691766487064167</v>
      </c>
      <c r="G6" s="1">
        <f aca="true" t="shared" si="3" ref="G6:G15">D6/$D$16</f>
        <v>0.06607876369713875</v>
      </c>
      <c r="J6" s="49"/>
      <c r="K6" s="49"/>
    </row>
    <row r="7" spans="1:11" ht="27.75">
      <c r="A7" s="22" t="s">
        <v>141</v>
      </c>
      <c r="B7" s="7">
        <v>31794</v>
      </c>
      <c r="C7" s="7">
        <v>16353</v>
      </c>
      <c r="D7" s="3">
        <f t="shared" si="0"/>
        <v>48147</v>
      </c>
      <c r="E7" s="2">
        <f t="shared" si="1"/>
        <v>0.6603526699482833</v>
      </c>
      <c r="F7" s="2">
        <f t="shared" si="2"/>
        <v>0.3396473300517166</v>
      </c>
      <c r="G7" s="1">
        <f t="shared" si="3"/>
        <v>0.1416704918611631</v>
      </c>
      <c r="K7" s="49"/>
    </row>
    <row r="8" spans="1:11" ht="27.75">
      <c r="A8" s="22" t="s">
        <v>142</v>
      </c>
      <c r="B8" s="7">
        <v>6654</v>
      </c>
      <c r="C8" s="7">
        <v>5233</v>
      </c>
      <c r="D8" s="3">
        <f t="shared" si="0"/>
        <v>11887</v>
      </c>
      <c r="E8" s="2">
        <f t="shared" si="1"/>
        <v>0.5597711785984689</v>
      </c>
      <c r="F8" s="2">
        <f t="shared" si="2"/>
        <v>0.4402288214015311</v>
      </c>
      <c r="G8" s="1">
        <f t="shared" si="3"/>
        <v>0.034976989983875335</v>
      </c>
      <c r="K8" s="49"/>
    </row>
    <row r="9" spans="1:11" ht="27.75">
      <c r="A9" s="7" t="s">
        <v>16</v>
      </c>
      <c r="B9" s="7">
        <v>14784</v>
      </c>
      <c r="C9" s="7">
        <v>16504</v>
      </c>
      <c r="D9" s="3">
        <f t="shared" si="0"/>
        <v>31288</v>
      </c>
      <c r="E9" s="2">
        <f t="shared" si="1"/>
        <v>0.472513423676809</v>
      </c>
      <c r="F9" s="2">
        <f t="shared" si="2"/>
        <v>0.527486576323191</v>
      </c>
      <c r="G9" s="1">
        <f t="shared" si="3"/>
        <v>0.09206360415710368</v>
      </c>
      <c r="J9" s="49"/>
      <c r="K9" s="49"/>
    </row>
    <row r="10" spans="1:11" ht="27.75">
      <c r="A10" s="7" t="s">
        <v>7</v>
      </c>
      <c r="B10" s="20">
        <v>13477</v>
      </c>
      <c r="C10" s="20">
        <v>8059</v>
      </c>
      <c r="D10" s="3">
        <f t="shared" si="0"/>
        <v>21536</v>
      </c>
      <c r="E10" s="2">
        <f t="shared" si="1"/>
        <v>0.6257893759286776</v>
      </c>
      <c r="F10" s="2">
        <f t="shared" si="2"/>
        <v>0.37421062407132244</v>
      </c>
      <c r="G10" s="1">
        <f t="shared" si="3"/>
        <v>0.06336876051928486</v>
      </c>
      <c r="J10" s="49"/>
      <c r="K10" s="49"/>
    </row>
    <row r="11" spans="1:11" ht="27.75">
      <c r="A11" s="7" t="s">
        <v>20</v>
      </c>
      <c r="B11" s="7">
        <v>44803</v>
      </c>
      <c r="C11" s="7">
        <v>77862</v>
      </c>
      <c r="D11" s="3">
        <f t="shared" si="0"/>
        <v>122665</v>
      </c>
      <c r="E11" s="2">
        <f t="shared" si="1"/>
        <v>0.36524681041861984</v>
      </c>
      <c r="F11" s="2">
        <f t="shared" si="2"/>
        <v>0.6347531895813802</v>
      </c>
      <c r="G11" s="1">
        <f t="shared" si="3"/>
        <v>0.3609365253110177</v>
      </c>
      <c r="J11" s="49"/>
      <c r="K11" s="49"/>
    </row>
    <row r="12" spans="1:11" ht="27.75">
      <c r="A12" s="7" t="s">
        <v>115</v>
      </c>
      <c r="B12" s="11">
        <v>475</v>
      </c>
      <c r="C12" s="11">
        <v>674</v>
      </c>
      <c r="D12" s="3">
        <f t="shared" si="0"/>
        <v>1149</v>
      </c>
      <c r="E12" s="2">
        <f t="shared" si="1"/>
        <v>0.4134029590948651</v>
      </c>
      <c r="F12" s="2">
        <f t="shared" si="2"/>
        <v>0.5865970409051349</v>
      </c>
      <c r="G12" s="1">
        <f t="shared" si="3"/>
        <v>0.0033808834433812366</v>
      </c>
      <c r="J12" s="49"/>
      <c r="K12" s="49"/>
    </row>
    <row r="13" spans="1:11" ht="27.75">
      <c r="A13" s="7" t="s">
        <v>116</v>
      </c>
      <c r="B13" s="20">
        <v>6551</v>
      </c>
      <c r="C13" s="20">
        <v>28272</v>
      </c>
      <c r="D13" s="3">
        <f t="shared" si="0"/>
        <v>34823</v>
      </c>
      <c r="E13" s="2">
        <f t="shared" si="1"/>
        <v>0.188122792407317</v>
      </c>
      <c r="F13" s="2">
        <f t="shared" si="2"/>
        <v>0.811877207592683</v>
      </c>
      <c r="G13" s="1">
        <f t="shared" si="3"/>
        <v>0.1024651907300825</v>
      </c>
      <c r="J13" s="49"/>
      <c r="K13" s="49"/>
    </row>
    <row r="14" spans="1:11" ht="27.75">
      <c r="A14" s="22" t="s">
        <v>143</v>
      </c>
      <c r="B14" s="7">
        <v>23887</v>
      </c>
      <c r="C14" s="7">
        <v>13871</v>
      </c>
      <c r="D14" s="3">
        <f t="shared" si="0"/>
        <v>37758</v>
      </c>
      <c r="E14" s="2">
        <f t="shared" si="1"/>
        <v>0.6326341437576143</v>
      </c>
      <c r="F14" s="2">
        <f t="shared" si="2"/>
        <v>0.3673658562423857</v>
      </c>
      <c r="G14" s="1">
        <f t="shared" si="3"/>
        <v>0.11110130292009462</v>
      </c>
      <c r="J14" s="49"/>
      <c r="K14" s="49"/>
    </row>
    <row r="15" spans="1:11" ht="27.75">
      <c r="A15" s="22" t="s">
        <v>144</v>
      </c>
      <c r="B15" s="7">
        <v>4311</v>
      </c>
      <c r="C15" s="7">
        <v>3831</v>
      </c>
      <c r="D15" s="3">
        <f t="shared" si="0"/>
        <v>8142</v>
      </c>
      <c r="E15" s="2">
        <f t="shared" si="1"/>
        <v>0.5294767870302137</v>
      </c>
      <c r="F15" s="2">
        <f t="shared" si="2"/>
        <v>0.4705232129697863</v>
      </c>
      <c r="G15" s="1">
        <f t="shared" si="3"/>
        <v>0.023957487376858162</v>
      </c>
      <c r="J15" s="49"/>
      <c r="K15" s="49"/>
    </row>
    <row r="16" spans="1:11" ht="27.75">
      <c r="A16" s="18" t="s">
        <v>9</v>
      </c>
      <c r="B16" s="18">
        <f>SUM(B6:B15)</f>
        <v>158932</v>
      </c>
      <c r="C16" s="18">
        <f>SUM(C6:C15)</f>
        <v>180920</v>
      </c>
      <c r="D16" s="5">
        <f>B16+C16</f>
        <v>339852</v>
      </c>
      <c r="E16" s="1">
        <f>B16/D16</f>
        <v>0.4676506243894401</v>
      </c>
      <c r="F16" s="1">
        <f>C16/D16</f>
        <v>0.5323493756105598</v>
      </c>
      <c r="G16" s="21">
        <f>SUM(G6:G15)</f>
        <v>1</v>
      </c>
      <c r="J16" s="49"/>
      <c r="K16" s="49"/>
    </row>
    <row r="17" spans="1:11" ht="27.75">
      <c r="A17" s="63"/>
      <c r="B17" s="63"/>
      <c r="C17" s="63"/>
      <c r="D17" s="63"/>
      <c r="E17" s="63"/>
      <c r="F17" s="63"/>
      <c r="G17" s="63"/>
      <c r="J17" s="49"/>
      <c r="K17" s="49"/>
    </row>
    <row r="18" spans="1:11" ht="27.75">
      <c r="A18" s="64"/>
      <c r="B18" s="64"/>
      <c r="C18" s="64"/>
      <c r="D18" s="64"/>
      <c r="E18" s="64"/>
      <c r="F18" s="64"/>
      <c r="G18" s="64"/>
      <c r="J18" s="49"/>
      <c r="K18" s="49"/>
    </row>
    <row r="19" spans="1:11" ht="27.75">
      <c r="A19" s="64"/>
      <c r="B19" s="64"/>
      <c r="C19" s="64"/>
      <c r="D19" s="64"/>
      <c r="E19" s="64"/>
      <c r="F19" s="64"/>
      <c r="G19" s="64"/>
      <c r="J19" s="49"/>
      <c r="K19" s="49"/>
    </row>
    <row r="20" spans="1:11" ht="27.75">
      <c r="A20" s="64"/>
      <c r="B20" s="64"/>
      <c r="C20" s="64"/>
      <c r="D20" s="64"/>
      <c r="E20" s="64"/>
      <c r="F20" s="64"/>
      <c r="G20" s="64"/>
      <c r="J20" s="49"/>
      <c r="K20" s="49"/>
    </row>
    <row r="21" spans="1:11" ht="52.5" customHeight="1">
      <c r="A21" s="129" t="s">
        <v>68</v>
      </c>
      <c r="B21" s="129"/>
      <c r="C21" s="129"/>
      <c r="D21" s="129"/>
      <c r="E21" s="129"/>
      <c r="F21" s="129"/>
      <c r="G21" s="129"/>
      <c r="J21" s="49"/>
      <c r="K21" s="49"/>
    </row>
    <row r="22" spans="1:9" ht="56.25" customHeight="1">
      <c r="A22" s="4" t="s">
        <v>0</v>
      </c>
      <c r="B22" s="4" t="s">
        <v>1</v>
      </c>
      <c r="C22" s="4" t="s">
        <v>2</v>
      </c>
      <c r="D22" s="4" t="s">
        <v>3</v>
      </c>
      <c r="E22" s="4" t="s">
        <v>65</v>
      </c>
      <c r="F22" s="4" t="s">
        <v>66</v>
      </c>
      <c r="G22" s="4" t="s">
        <v>69</v>
      </c>
      <c r="H22" s="50"/>
      <c r="I22" s="50"/>
    </row>
    <row r="23" spans="1:11" ht="27.75">
      <c r="A23" s="22" t="s">
        <v>140</v>
      </c>
      <c r="B23" s="7">
        <v>2471</v>
      </c>
      <c r="C23" s="7">
        <v>2262</v>
      </c>
      <c r="D23" s="7">
        <f aca="true" t="shared" si="4" ref="D23:D32">B23+C23</f>
        <v>4733</v>
      </c>
      <c r="E23" s="2">
        <f aca="true" t="shared" si="5" ref="E23:E32">B23/D23</f>
        <v>0.5220790196492711</v>
      </c>
      <c r="F23" s="2">
        <f aca="true" t="shared" si="6" ref="F23:F32">C23/D23</f>
        <v>0.47792098035072894</v>
      </c>
      <c r="G23" s="25">
        <f aca="true" t="shared" si="7" ref="G23:G33">D23/$D$33</f>
        <v>0.06679273507288917</v>
      </c>
      <c r="J23" s="49"/>
      <c r="K23" s="49"/>
    </row>
    <row r="24" spans="1:11" ht="27.75">
      <c r="A24" s="22" t="s">
        <v>141</v>
      </c>
      <c r="B24" s="7">
        <v>6966</v>
      </c>
      <c r="C24" s="7">
        <v>3923</v>
      </c>
      <c r="D24" s="7">
        <f t="shared" si="4"/>
        <v>10889</v>
      </c>
      <c r="E24" s="2">
        <f t="shared" si="5"/>
        <v>0.6397281660391221</v>
      </c>
      <c r="F24" s="2">
        <f t="shared" si="6"/>
        <v>0.360271833960878</v>
      </c>
      <c r="G24" s="25">
        <f t="shared" si="7"/>
        <v>0.15366703828622233</v>
      </c>
      <c r="J24" s="49"/>
      <c r="K24" s="49"/>
    </row>
    <row r="25" spans="1:11" ht="27.75">
      <c r="A25" s="22" t="s">
        <v>142</v>
      </c>
      <c r="B25" s="7">
        <v>1302</v>
      </c>
      <c r="C25" s="7">
        <v>1375</v>
      </c>
      <c r="D25" s="7">
        <f t="shared" si="4"/>
        <v>2677</v>
      </c>
      <c r="E25" s="2">
        <f t="shared" si="5"/>
        <v>0.48636533432947326</v>
      </c>
      <c r="F25" s="2">
        <f t="shared" si="6"/>
        <v>0.5136346656705267</v>
      </c>
      <c r="G25" s="25">
        <f t="shared" si="7"/>
        <v>0.0377781854616785</v>
      </c>
      <c r="J25" s="49"/>
      <c r="K25" s="49"/>
    </row>
    <row r="26" spans="1:11" ht="27.75">
      <c r="A26" s="7" t="s">
        <v>16</v>
      </c>
      <c r="B26" s="20">
        <v>3769</v>
      </c>
      <c r="C26" s="20">
        <v>4159</v>
      </c>
      <c r="D26" s="7">
        <f t="shared" si="4"/>
        <v>7928</v>
      </c>
      <c r="E26" s="2">
        <f t="shared" si="5"/>
        <v>0.47540363269424823</v>
      </c>
      <c r="F26" s="2">
        <f t="shared" si="6"/>
        <v>0.5245963673057518</v>
      </c>
      <c r="G26" s="25">
        <f t="shared" si="7"/>
        <v>0.11188100647746997</v>
      </c>
      <c r="J26" s="49"/>
      <c r="K26" s="49"/>
    </row>
    <row r="27" spans="1:11" ht="27.75">
      <c r="A27" s="7" t="s">
        <v>7</v>
      </c>
      <c r="B27" s="20">
        <v>2259</v>
      </c>
      <c r="C27" s="20">
        <v>1527</v>
      </c>
      <c r="D27" s="7">
        <f t="shared" si="4"/>
        <v>3786</v>
      </c>
      <c r="E27" s="2">
        <f t="shared" si="5"/>
        <v>0.5966719492868463</v>
      </c>
      <c r="F27" s="2">
        <f t="shared" si="6"/>
        <v>0.40332805071315375</v>
      </c>
      <c r="G27" s="25">
        <f t="shared" si="7"/>
        <v>0.053428543204301376</v>
      </c>
      <c r="J27" s="49"/>
      <c r="K27" s="49"/>
    </row>
    <row r="28" spans="1:11" ht="27.75">
      <c r="A28" s="7" t="s">
        <v>20</v>
      </c>
      <c r="B28" s="7">
        <v>8023</v>
      </c>
      <c r="C28" s="7">
        <v>14855</v>
      </c>
      <c r="D28" s="7">
        <f t="shared" si="4"/>
        <v>22878</v>
      </c>
      <c r="E28" s="2">
        <f t="shared" si="5"/>
        <v>0.35068624879797183</v>
      </c>
      <c r="F28" s="2">
        <f t="shared" si="6"/>
        <v>0.6493137512020282</v>
      </c>
      <c r="G28" s="25">
        <f t="shared" si="7"/>
        <v>0.32285742509984333</v>
      </c>
      <c r="J28" s="49"/>
      <c r="K28" s="49"/>
    </row>
    <row r="29" spans="1:10" ht="27.75">
      <c r="A29" s="7" t="s">
        <v>115</v>
      </c>
      <c r="B29" s="10">
        <v>53</v>
      </c>
      <c r="C29" s="10">
        <v>40</v>
      </c>
      <c r="D29" s="7">
        <f t="shared" si="4"/>
        <v>93</v>
      </c>
      <c r="E29" s="2">
        <f t="shared" si="5"/>
        <v>0.5698924731182796</v>
      </c>
      <c r="F29" s="2">
        <f t="shared" si="6"/>
        <v>0.43010752688172044</v>
      </c>
      <c r="G29" s="25">
        <f t="shared" si="7"/>
        <v>0.0013124285573164363</v>
      </c>
      <c r="J29" s="49"/>
    </row>
    <row r="30" spans="1:10" ht="27.75">
      <c r="A30" s="7" t="s">
        <v>84</v>
      </c>
      <c r="B30" s="20">
        <v>1906</v>
      </c>
      <c r="C30" s="20">
        <v>6580</v>
      </c>
      <c r="D30" s="7">
        <f t="shared" si="4"/>
        <v>8486</v>
      </c>
      <c r="E30" s="2">
        <f t="shared" si="5"/>
        <v>0.22460523214706576</v>
      </c>
      <c r="F30" s="2">
        <f t="shared" si="6"/>
        <v>0.7753947678529343</v>
      </c>
      <c r="G30" s="25">
        <f t="shared" si="7"/>
        <v>0.1197555778213686</v>
      </c>
      <c r="J30" s="49"/>
    </row>
    <row r="31" spans="1:10" ht="27.75">
      <c r="A31" s="22" t="s">
        <v>143</v>
      </c>
      <c r="B31" s="7">
        <v>4374</v>
      </c>
      <c r="C31" s="7">
        <v>2976</v>
      </c>
      <c r="D31" s="7">
        <f t="shared" si="4"/>
        <v>7350</v>
      </c>
      <c r="E31" s="2">
        <f t="shared" si="5"/>
        <v>0.5951020408163266</v>
      </c>
      <c r="F31" s="2">
        <f t="shared" si="6"/>
        <v>0.4048979591836735</v>
      </c>
      <c r="G31" s="25">
        <f t="shared" si="7"/>
        <v>0.1037241924330732</v>
      </c>
      <c r="J31" s="49"/>
    </row>
    <row r="32" spans="1:10" ht="27.75">
      <c r="A32" s="22" t="s">
        <v>144</v>
      </c>
      <c r="B32" s="7">
        <v>1106</v>
      </c>
      <c r="C32" s="7">
        <v>935</v>
      </c>
      <c r="D32" s="7">
        <f t="shared" si="4"/>
        <v>2041</v>
      </c>
      <c r="E32" s="2">
        <f t="shared" si="5"/>
        <v>0.5418912297893189</v>
      </c>
      <c r="F32" s="2">
        <f t="shared" si="6"/>
        <v>0.458108770210681</v>
      </c>
      <c r="G32" s="25">
        <f t="shared" si="7"/>
        <v>0.028802867585837062</v>
      </c>
      <c r="J32" s="49"/>
    </row>
    <row r="33" spans="1:7" ht="27.75">
      <c r="A33" s="23" t="s">
        <v>9</v>
      </c>
      <c r="B33" s="18">
        <f>SUM(B23:B32)</f>
        <v>32229</v>
      </c>
      <c r="C33" s="18">
        <f>SUM(C23:C32)</f>
        <v>38632</v>
      </c>
      <c r="D33" s="5">
        <f>B33+C33</f>
        <v>70861</v>
      </c>
      <c r="E33" s="1">
        <f>B33/D33</f>
        <v>0.4548199997177573</v>
      </c>
      <c r="F33" s="1">
        <f>C33/D33</f>
        <v>0.5451800002822427</v>
      </c>
      <c r="G33" s="26">
        <f t="shared" si="7"/>
        <v>1</v>
      </c>
    </row>
    <row r="34" spans="1:7" ht="30">
      <c r="A34" s="51"/>
      <c r="B34" s="45"/>
      <c r="C34" s="45"/>
      <c r="D34" s="45"/>
      <c r="E34" s="48"/>
      <c r="F34" s="48"/>
      <c r="G34" s="45"/>
    </row>
    <row r="35" spans="1:7" ht="30">
      <c r="A35" s="51"/>
      <c r="B35" s="45"/>
      <c r="C35" s="45"/>
      <c r="D35" s="45"/>
      <c r="E35" s="48"/>
      <c r="F35" s="48"/>
      <c r="G35" s="45"/>
    </row>
    <row r="36" spans="1:7" ht="30">
      <c r="A36" s="127" t="s">
        <v>148</v>
      </c>
      <c r="B36" s="127"/>
      <c r="C36" s="127"/>
      <c r="D36" s="127"/>
      <c r="E36" s="127"/>
      <c r="F36" s="127"/>
      <c r="G36" s="127"/>
    </row>
    <row r="37" spans="1:7" ht="55.5">
      <c r="A37" s="23" t="s">
        <v>0</v>
      </c>
      <c r="B37" s="4" t="s">
        <v>1</v>
      </c>
      <c r="C37" s="4" t="s">
        <v>2</v>
      </c>
      <c r="D37" s="4" t="s">
        <v>3</v>
      </c>
      <c r="E37" s="4" t="s">
        <v>65</v>
      </c>
      <c r="F37" s="4" t="s">
        <v>66</v>
      </c>
      <c r="G37" s="4" t="s">
        <v>67</v>
      </c>
    </row>
    <row r="38" spans="1:7" ht="27.75">
      <c r="A38" s="22" t="s">
        <v>140</v>
      </c>
      <c r="B38" s="7">
        <f>'2011'!B63+'2011'!B64+'2011'!B65</f>
        <v>1515</v>
      </c>
      <c r="C38" s="7">
        <f>'2011'!C63+'2011'!C64+'2011'!C65</f>
        <v>1194</v>
      </c>
      <c r="D38" s="3">
        <f aca="true" t="shared" si="8" ref="D38:D47">B38+C38</f>
        <v>2709</v>
      </c>
      <c r="E38" s="2">
        <f aca="true" t="shared" si="9" ref="E38:E47">B38/D38</f>
        <v>0.5592469545957918</v>
      </c>
      <c r="F38" s="2">
        <f aca="true" t="shared" si="10" ref="F38:F47">C38/D38</f>
        <v>0.4407530454042082</v>
      </c>
      <c r="G38" s="1">
        <f>D38/$D$48</f>
        <v>0.07090138190954774</v>
      </c>
    </row>
    <row r="39" spans="1:7" ht="27.75">
      <c r="A39" s="22" t="s">
        <v>141</v>
      </c>
      <c r="B39" s="7">
        <f>'2011'!B66+'2011'!B67+'2011'!B68+'2011'!B69+'2011'!B70+'2011'!B71</f>
        <v>3014</v>
      </c>
      <c r="C39" s="7">
        <f>'2011'!C66+'2011'!C67+'2011'!C68+'2011'!C69+'2011'!C70+'2011'!C71</f>
        <v>1282</v>
      </c>
      <c r="D39" s="3">
        <f t="shared" si="8"/>
        <v>4296</v>
      </c>
      <c r="E39" s="2">
        <f t="shared" si="9"/>
        <v>0.7015828677839852</v>
      </c>
      <c r="F39" s="2">
        <f t="shared" si="10"/>
        <v>0.2984171322160149</v>
      </c>
      <c r="G39" s="1">
        <f aca="true" t="shared" si="11" ref="G39:G48">D39/$D$48</f>
        <v>0.11243718592964824</v>
      </c>
    </row>
    <row r="40" spans="1:7" ht="27.75">
      <c r="A40" s="22" t="s">
        <v>142</v>
      </c>
      <c r="B40" s="7">
        <f>'2011'!B72+'2011'!B73</f>
        <v>640</v>
      </c>
      <c r="C40" s="7">
        <f>'2011'!C72+'2011'!C73</f>
        <v>375</v>
      </c>
      <c r="D40" s="3">
        <f t="shared" si="8"/>
        <v>1015</v>
      </c>
      <c r="E40" s="2">
        <f t="shared" si="9"/>
        <v>0.6305418719211823</v>
      </c>
      <c r="F40" s="2">
        <f t="shared" si="10"/>
        <v>0.3694581280788177</v>
      </c>
      <c r="G40" s="1">
        <f t="shared" si="11"/>
        <v>0.026565117252931324</v>
      </c>
    </row>
    <row r="41" spans="1:7" ht="27.75">
      <c r="A41" s="7" t="s">
        <v>16</v>
      </c>
      <c r="B41" s="7">
        <f>'2011'!B74</f>
        <v>1376</v>
      </c>
      <c r="C41" s="7">
        <f>'2011'!C74</f>
        <v>1379</v>
      </c>
      <c r="D41" s="3">
        <f t="shared" si="8"/>
        <v>2755</v>
      </c>
      <c r="E41" s="2">
        <f t="shared" si="9"/>
        <v>0.49945553539019966</v>
      </c>
      <c r="F41" s="2">
        <f t="shared" si="10"/>
        <v>0.5005444646098004</v>
      </c>
      <c r="G41" s="1">
        <f t="shared" si="11"/>
        <v>0.07210531825795645</v>
      </c>
    </row>
    <row r="42" spans="1:7" ht="27.75">
      <c r="A42" s="7" t="s">
        <v>7</v>
      </c>
      <c r="B42" s="20">
        <f>'2011'!B75</f>
        <v>1814</v>
      </c>
      <c r="C42" s="20">
        <f>'2011'!C75</f>
        <v>1189</v>
      </c>
      <c r="D42" s="3">
        <f t="shared" si="8"/>
        <v>3003</v>
      </c>
      <c r="E42" s="2">
        <f t="shared" si="9"/>
        <v>0.604062604062604</v>
      </c>
      <c r="F42" s="2">
        <f t="shared" si="10"/>
        <v>0.39593739593739596</v>
      </c>
      <c r="G42" s="1">
        <f t="shared" si="11"/>
        <v>0.0785961055276382</v>
      </c>
    </row>
    <row r="43" spans="1:7" ht="27.75">
      <c r="A43" s="7" t="s">
        <v>20</v>
      </c>
      <c r="B43" s="7">
        <f>'2011'!B76</f>
        <v>5118</v>
      </c>
      <c r="C43" s="7">
        <f>'2011'!C76</f>
        <v>9069</v>
      </c>
      <c r="D43" s="3">
        <f t="shared" si="8"/>
        <v>14187</v>
      </c>
      <c r="E43" s="2">
        <f t="shared" si="9"/>
        <v>0.3607528018608585</v>
      </c>
      <c r="F43" s="2">
        <f t="shared" si="10"/>
        <v>0.6392471981391414</v>
      </c>
      <c r="G43" s="1">
        <f t="shared" si="11"/>
        <v>0.3713096733668342</v>
      </c>
    </row>
    <row r="44" spans="1:7" ht="27.75">
      <c r="A44" s="7" t="s">
        <v>115</v>
      </c>
      <c r="B44" s="11">
        <f>'2011'!B77</f>
        <v>49</v>
      </c>
      <c r="C44" s="11">
        <f>'2011'!C77</f>
        <v>89</v>
      </c>
      <c r="D44" s="3">
        <f t="shared" si="8"/>
        <v>138</v>
      </c>
      <c r="E44" s="2">
        <f t="shared" si="9"/>
        <v>0.35507246376811596</v>
      </c>
      <c r="F44" s="2">
        <f t="shared" si="10"/>
        <v>0.644927536231884</v>
      </c>
      <c r="G44" s="1">
        <f t="shared" si="11"/>
        <v>0.0036118090452261307</v>
      </c>
    </row>
    <row r="45" spans="1:7" ht="27.75">
      <c r="A45" s="7" t="s">
        <v>116</v>
      </c>
      <c r="B45" s="20">
        <f>'2011'!B78</f>
        <v>751</v>
      </c>
      <c r="C45" s="20">
        <f>'2011'!C78</f>
        <v>4559</v>
      </c>
      <c r="D45" s="3">
        <f t="shared" si="8"/>
        <v>5310</v>
      </c>
      <c r="E45" s="2">
        <f t="shared" si="9"/>
        <v>0.14143126177024481</v>
      </c>
      <c r="F45" s="2">
        <f t="shared" si="10"/>
        <v>0.8585687382297552</v>
      </c>
      <c r="G45" s="1">
        <f t="shared" si="11"/>
        <v>0.13897613065326633</v>
      </c>
    </row>
    <row r="46" spans="1:7" ht="27.75">
      <c r="A46" s="22" t="s">
        <v>143</v>
      </c>
      <c r="B46" s="7">
        <f>'2011'!B79+'2011'!B80</f>
        <v>2484</v>
      </c>
      <c r="C46" s="7">
        <f>'2011'!C79+'2011'!C80</f>
        <v>1436</v>
      </c>
      <c r="D46" s="3">
        <f t="shared" si="8"/>
        <v>3920</v>
      </c>
      <c r="E46" s="2">
        <f t="shared" si="9"/>
        <v>0.6336734693877552</v>
      </c>
      <c r="F46" s="2">
        <f t="shared" si="10"/>
        <v>0.3663265306122449</v>
      </c>
      <c r="G46" s="1">
        <f t="shared" si="11"/>
        <v>0.1025963149078727</v>
      </c>
    </row>
    <row r="47" spans="1:7" ht="27.75">
      <c r="A47" s="22" t="s">
        <v>144</v>
      </c>
      <c r="B47" s="7">
        <f>'2011'!B81+'2011'!B82+'2011'!B83+'2011'!B84+'2011'!B85+'2011'!B86+'2011'!B87</f>
        <v>421</v>
      </c>
      <c r="C47" s="7">
        <f>'2011'!C81+'2011'!C82+'2011'!C83+'2011'!C84+'2011'!C85+'2011'!C86+'2011'!C87</f>
        <v>454</v>
      </c>
      <c r="D47" s="3">
        <f t="shared" si="8"/>
        <v>875</v>
      </c>
      <c r="E47" s="2">
        <f t="shared" si="9"/>
        <v>0.48114285714285715</v>
      </c>
      <c r="F47" s="2">
        <f t="shared" si="10"/>
        <v>0.5188571428571429</v>
      </c>
      <c r="G47" s="1">
        <f t="shared" si="11"/>
        <v>0.02290096314907873</v>
      </c>
    </row>
    <row r="48" spans="1:7" ht="27.75">
      <c r="A48" s="18" t="s">
        <v>9</v>
      </c>
      <c r="B48" s="18">
        <f>SUM(B38:B47)</f>
        <v>17182</v>
      </c>
      <c r="C48" s="18">
        <f>SUM(C38:C47)</f>
        <v>21026</v>
      </c>
      <c r="D48" s="5">
        <f>B48+C48</f>
        <v>38208</v>
      </c>
      <c r="E48" s="1">
        <f>B48/D48</f>
        <v>0.4496963986599665</v>
      </c>
      <c r="F48" s="1">
        <f>C48/D48</f>
        <v>0.5503036013400335</v>
      </c>
      <c r="G48" s="1">
        <f t="shared" si="11"/>
        <v>1</v>
      </c>
    </row>
    <row r="49" spans="1:7" ht="30">
      <c r="A49" s="51"/>
      <c r="B49" s="92"/>
      <c r="C49" s="92"/>
      <c r="D49" s="92"/>
      <c r="E49" s="92"/>
      <c r="F49" s="92"/>
      <c r="G49" s="92"/>
    </row>
    <row r="50" spans="1:7" ht="30">
      <c r="A50" s="51"/>
      <c r="B50" s="92"/>
      <c r="C50" s="92"/>
      <c r="D50" s="92"/>
      <c r="E50" s="92"/>
      <c r="F50" s="92"/>
      <c r="G50" s="92"/>
    </row>
    <row r="51" spans="1:7" ht="30">
      <c r="A51" s="51"/>
      <c r="B51" s="92"/>
      <c r="C51" s="92"/>
      <c r="D51" s="92"/>
      <c r="E51" s="92"/>
      <c r="F51" s="92"/>
      <c r="G51" s="92"/>
    </row>
    <row r="52" spans="1:7" ht="30">
      <c r="A52" s="51"/>
      <c r="B52" s="92"/>
      <c r="C52" s="92"/>
      <c r="D52" s="92"/>
      <c r="E52" s="92"/>
      <c r="F52" s="92"/>
      <c r="G52" s="92"/>
    </row>
    <row r="53" spans="1:7" ht="30">
      <c r="A53" s="122" t="s">
        <v>70</v>
      </c>
      <c r="B53" s="122"/>
      <c r="C53" s="122"/>
      <c r="D53" s="122"/>
      <c r="E53" s="122"/>
      <c r="F53" s="122"/>
      <c r="G53" s="122"/>
    </row>
    <row r="54" spans="1:7" ht="55.5">
      <c r="A54" s="23" t="s">
        <v>18</v>
      </c>
      <c r="B54" s="4" t="s">
        <v>1</v>
      </c>
      <c r="C54" s="4" t="s">
        <v>2</v>
      </c>
      <c r="D54" s="4" t="s">
        <v>3</v>
      </c>
      <c r="E54" s="4" t="s">
        <v>65</v>
      </c>
      <c r="F54" s="4" t="s">
        <v>66</v>
      </c>
      <c r="G54" s="4" t="s">
        <v>71</v>
      </c>
    </row>
    <row r="55" spans="1:10" ht="27.75">
      <c r="A55" s="19" t="s">
        <v>72</v>
      </c>
      <c r="B55" s="6">
        <v>1844</v>
      </c>
      <c r="C55" s="6">
        <v>1508</v>
      </c>
      <c r="D55" s="27">
        <f>B55+C55</f>
        <v>3352</v>
      </c>
      <c r="E55" s="2">
        <f>B55/D55</f>
        <v>0.5501193317422435</v>
      </c>
      <c r="F55" s="2">
        <f>C55/D55</f>
        <v>0.4498806682577566</v>
      </c>
      <c r="G55" s="1">
        <f>D55/$D$58</f>
        <v>0.1797801019039957</v>
      </c>
      <c r="J55" s="49"/>
    </row>
    <row r="56" spans="1:10" ht="27.75">
      <c r="A56" s="19" t="s">
        <v>73</v>
      </c>
      <c r="B56" s="6">
        <v>7830</v>
      </c>
      <c r="C56" s="6">
        <v>6191</v>
      </c>
      <c r="D56" s="27">
        <f>B56+C56</f>
        <v>14021</v>
      </c>
      <c r="E56" s="2">
        <f>B56/D56</f>
        <v>0.5584480422223808</v>
      </c>
      <c r="F56" s="2">
        <f>C56/D56</f>
        <v>0.4415519577776193</v>
      </c>
      <c r="G56" s="1">
        <f>D56/$D$58</f>
        <v>0.751997854652722</v>
      </c>
      <c r="J56" s="49"/>
    </row>
    <row r="57" spans="1:10" ht="27.75">
      <c r="A57" s="19" t="s">
        <v>74</v>
      </c>
      <c r="B57" s="6">
        <v>866</v>
      </c>
      <c r="C57" s="6">
        <v>406</v>
      </c>
      <c r="D57" s="27">
        <f>B57+C57</f>
        <v>1272</v>
      </c>
      <c r="E57" s="2">
        <f>B57/D57</f>
        <v>0.6808176100628931</v>
      </c>
      <c r="F57" s="2">
        <f>C57/D57</f>
        <v>0.3191823899371069</v>
      </c>
      <c r="G57" s="1">
        <f>D57/$D$58</f>
        <v>0.06822204344328238</v>
      </c>
      <c r="J57" s="49"/>
    </row>
    <row r="58" spans="1:7" ht="27.75">
      <c r="A58" s="23" t="s">
        <v>75</v>
      </c>
      <c r="B58" s="4">
        <f>SUM(B55:B57)</f>
        <v>10540</v>
      </c>
      <c r="C58" s="4">
        <f>SUM(C55:C57)</f>
        <v>8105</v>
      </c>
      <c r="D58" s="4">
        <f>SUM(D55:D57)</f>
        <v>18645</v>
      </c>
      <c r="E58" s="1">
        <f>B58/D58</f>
        <v>0.5652990077768839</v>
      </c>
      <c r="F58" s="1">
        <f>C58/D58</f>
        <v>0.4347009922231161</v>
      </c>
      <c r="G58" s="1">
        <f>SUM(G55:G57)</f>
        <v>1</v>
      </c>
    </row>
    <row r="59" ht="22.5" customHeight="1"/>
    <row r="60" ht="22.5" customHeight="1"/>
    <row r="61" spans="1:7" ht="22.5" customHeight="1">
      <c r="A61" s="122" t="s">
        <v>150</v>
      </c>
      <c r="B61" s="122"/>
      <c r="C61" s="122"/>
      <c r="D61" s="122"/>
      <c r="E61" s="122"/>
      <c r="F61" s="122"/>
      <c r="G61" s="122"/>
    </row>
    <row r="62" spans="1:7" ht="65.25" customHeight="1">
      <c r="A62" s="23" t="s">
        <v>18</v>
      </c>
      <c r="B62" s="4" t="s">
        <v>1</v>
      </c>
      <c r="C62" s="4" t="s">
        <v>2</v>
      </c>
      <c r="D62" s="4" t="s">
        <v>3</v>
      </c>
      <c r="E62" s="4" t="s">
        <v>65</v>
      </c>
      <c r="F62" s="4" t="s">
        <v>66</v>
      </c>
      <c r="G62" s="4" t="s">
        <v>155</v>
      </c>
    </row>
    <row r="63" spans="1:7" ht="22.5" customHeight="1">
      <c r="A63" s="19" t="s">
        <v>151</v>
      </c>
      <c r="B63" s="6">
        <v>571</v>
      </c>
      <c r="C63" s="6">
        <v>911</v>
      </c>
      <c r="D63" s="27">
        <f>B63+C63</f>
        <v>1482</v>
      </c>
      <c r="E63" s="2">
        <f>B63/D63</f>
        <v>0.3852901484480432</v>
      </c>
      <c r="F63" s="2">
        <f>C63/D63</f>
        <v>0.6147098515519568</v>
      </c>
      <c r="G63" s="1">
        <f>D63/$D$66</f>
        <v>0.34895220155403817</v>
      </c>
    </row>
    <row r="64" spans="1:7" ht="22.5" customHeight="1">
      <c r="A64" s="19" t="s">
        <v>152</v>
      </c>
      <c r="B64" s="6">
        <v>1374</v>
      </c>
      <c r="C64" s="6">
        <v>1074</v>
      </c>
      <c r="D64" s="27">
        <f>B64+C64</f>
        <v>2448</v>
      </c>
      <c r="E64" s="2">
        <f>B64/D64</f>
        <v>0.5612745098039216</v>
      </c>
      <c r="F64" s="2">
        <f>C64/D64</f>
        <v>0.4387254901960784</v>
      </c>
      <c r="G64" s="1">
        <f>D64/$D$66</f>
        <v>0.5764068754414882</v>
      </c>
    </row>
    <row r="65" spans="1:7" ht="22.5" customHeight="1">
      <c r="A65" s="19" t="s">
        <v>153</v>
      </c>
      <c r="B65" s="6">
        <v>214</v>
      </c>
      <c r="C65" s="6">
        <v>103</v>
      </c>
      <c r="D65" s="27">
        <f>B65+C65</f>
        <v>317</v>
      </c>
      <c r="E65" s="2">
        <f>B65/D65</f>
        <v>0.6750788643533123</v>
      </c>
      <c r="F65" s="2">
        <f>C65/D65</f>
        <v>0.3249211356466877</v>
      </c>
      <c r="G65" s="1">
        <f>D65/$D$66</f>
        <v>0.07464092300447375</v>
      </c>
    </row>
    <row r="66" spans="1:7" ht="22.5" customHeight="1">
      <c r="A66" s="23" t="s">
        <v>154</v>
      </c>
      <c r="B66" s="4">
        <f>SUM(B63:B65)</f>
        <v>2159</v>
      </c>
      <c r="C66" s="4">
        <f>SUM(C63:C65)</f>
        <v>2088</v>
      </c>
      <c r="D66" s="4">
        <f>SUM(D63:D65)</f>
        <v>4247</v>
      </c>
      <c r="E66" s="1">
        <f>B66/D66</f>
        <v>0.5083588415352013</v>
      </c>
      <c r="F66" s="1">
        <f>C66/D66</f>
        <v>0.49164115846479867</v>
      </c>
      <c r="G66" s="1">
        <f>D66/$D$66</f>
        <v>1</v>
      </c>
    </row>
    <row r="67" ht="22.5" customHeight="1"/>
    <row r="68" ht="22.5" customHeight="1"/>
    <row r="69" ht="22.5" customHeight="1"/>
    <row r="70" spans="1:10" ht="61.5" customHeight="1">
      <c r="A70" s="122" t="s">
        <v>106</v>
      </c>
      <c r="B70" s="122"/>
      <c r="C70" s="122"/>
      <c r="D70" s="122"/>
      <c r="E70" s="122"/>
      <c r="F70" s="122"/>
      <c r="G70" s="122"/>
      <c r="J70" s="49"/>
    </row>
    <row r="71" spans="1:10" ht="87.75" customHeight="1">
      <c r="A71" s="23" t="s">
        <v>0</v>
      </c>
      <c r="B71" s="4" t="s">
        <v>1</v>
      </c>
      <c r="C71" s="4" t="s">
        <v>2</v>
      </c>
      <c r="D71" s="4" t="s">
        <v>3</v>
      </c>
      <c r="E71" s="4" t="s">
        <v>65</v>
      </c>
      <c r="F71" s="4" t="s">
        <v>66</v>
      </c>
      <c r="G71" s="4" t="s">
        <v>80</v>
      </c>
      <c r="J71" s="49"/>
    </row>
    <row r="72" spans="1:10" ht="27.75">
      <c r="A72" s="22" t="s">
        <v>140</v>
      </c>
      <c r="B72" s="6">
        <v>2296</v>
      </c>
      <c r="C72" s="6">
        <v>1378</v>
      </c>
      <c r="D72" s="6">
        <f aca="true" t="shared" si="12" ref="D72:D82">B72+C72</f>
        <v>3674</v>
      </c>
      <c r="E72" s="2">
        <f aca="true" t="shared" si="13" ref="E72:E82">B72/D72</f>
        <v>0.6249319542732716</v>
      </c>
      <c r="F72" s="2">
        <f aca="true" t="shared" si="14" ref="F72:F82">C72/D72</f>
        <v>0.37506804572672836</v>
      </c>
      <c r="G72" s="1">
        <f aca="true" t="shared" si="15" ref="G72:G82">D72/$D$83</f>
        <v>0.26103019538188277</v>
      </c>
      <c r="J72" s="49"/>
    </row>
    <row r="73" spans="1:10" ht="27.75">
      <c r="A73" s="22" t="s">
        <v>141</v>
      </c>
      <c r="B73" s="30">
        <v>1508</v>
      </c>
      <c r="C73" s="30">
        <v>1160</v>
      </c>
      <c r="D73" s="6">
        <f t="shared" si="12"/>
        <v>2668</v>
      </c>
      <c r="E73" s="2">
        <f t="shared" si="13"/>
        <v>0.5652173913043478</v>
      </c>
      <c r="F73" s="2">
        <f t="shared" si="14"/>
        <v>0.43478260869565216</v>
      </c>
      <c r="G73" s="1">
        <f t="shared" si="15"/>
        <v>0.18955595026642985</v>
      </c>
      <c r="J73" s="49"/>
    </row>
    <row r="74" spans="1:10" ht="27.75">
      <c r="A74" s="22" t="s">
        <v>142</v>
      </c>
      <c r="B74" s="6">
        <v>600</v>
      </c>
      <c r="C74" s="6">
        <v>618</v>
      </c>
      <c r="D74" s="6">
        <f t="shared" si="12"/>
        <v>1218</v>
      </c>
      <c r="E74" s="2">
        <f t="shared" si="13"/>
        <v>0.49261083743842365</v>
      </c>
      <c r="F74" s="2">
        <f t="shared" si="14"/>
        <v>0.5073891625615764</v>
      </c>
      <c r="G74" s="1">
        <f t="shared" si="15"/>
        <v>0.08653641207815276</v>
      </c>
      <c r="J74" s="49"/>
    </row>
    <row r="75" spans="1:10" ht="27.75">
      <c r="A75" s="35" t="s">
        <v>59</v>
      </c>
      <c r="B75" s="6">
        <v>495</v>
      </c>
      <c r="C75" s="6">
        <v>501</v>
      </c>
      <c r="D75" s="6">
        <f t="shared" si="12"/>
        <v>996</v>
      </c>
      <c r="E75" s="2">
        <f t="shared" si="13"/>
        <v>0.49698795180722893</v>
      </c>
      <c r="F75" s="2">
        <f t="shared" si="14"/>
        <v>0.5030120481927711</v>
      </c>
      <c r="G75" s="1">
        <f t="shared" si="15"/>
        <v>0.07076376554174067</v>
      </c>
      <c r="J75" s="49"/>
    </row>
    <row r="76" spans="1:10" ht="27.75">
      <c r="A76" s="35" t="s">
        <v>7</v>
      </c>
      <c r="B76" s="6">
        <v>374</v>
      </c>
      <c r="C76" s="6">
        <v>188</v>
      </c>
      <c r="D76" s="6">
        <f t="shared" si="12"/>
        <v>562</v>
      </c>
      <c r="E76" s="2">
        <f t="shared" si="13"/>
        <v>0.6654804270462633</v>
      </c>
      <c r="F76" s="2">
        <f t="shared" si="14"/>
        <v>0.33451957295373663</v>
      </c>
      <c r="G76" s="1">
        <f t="shared" si="15"/>
        <v>0.03992895204262877</v>
      </c>
      <c r="J76" s="49"/>
    </row>
    <row r="77" spans="1:10" ht="27.75">
      <c r="A77" s="35" t="s">
        <v>20</v>
      </c>
      <c r="B77" s="6">
        <v>755</v>
      </c>
      <c r="C77" s="6">
        <v>963</v>
      </c>
      <c r="D77" s="6">
        <f t="shared" si="12"/>
        <v>1718</v>
      </c>
      <c r="E77" s="2">
        <f t="shared" si="13"/>
        <v>0.4394644935972061</v>
      </c>
      <c r="F77" s="2">
        <f t="shared" si="14"/>
        <v>0.5605355064027939</v>
      </c>
      <c r="G77" s="1">
        <f t="shared" si="15"/>
        <v>0.12206039076376554</v>
      </c>
      <c r="J77" s="49"/>
    </row>
    <row r="78" spans="1:10" ht="27.75">
      <c r="A78" s="36" t="s">
        <v>115</v>
      </c>
      <c r="B78" s="6">
        <v>32</v>
      </c>
      <c r="C78" s="6">
        <v>52</v>
      </c>
      <c r="D78" s="6">
        <f t="shared" si="12"/>
        <v>84</v>
      </c>
      <c r="E78" s="2">
        <f t="shared" si="13"/>
        <v>0.38095238095238093</v>
      </c>
      <c r="F78" s="2">
        <f t="shared" si="14"/>
        <v>0.6190476190476191</v>
      </c>
      <c r="G78" s="1">
        <f t="shared" si="15"/>
        <v>0.005968028419182948</v>
      </c>
      <c r="J78" s="49"/>
    </row>
    <row r="79" spans="1:10" ht="27.75">
      <c r="A79" s="35" t="s">
        <v>84</v>
      </c>
      <c r="B79" s="6">
        <v>116</v>
      </c>
      <c r="C79" s="6">
        <v>268</v>
      </c>
      <c r="D79" s="6">
        <f t="shared" si="12"/>
        <v>384</v>
      </c>
      <c r="E79" s="2">
        <f t="shared" si="13"/>
        <v>0.3020833333333333</v>
      </c>
      <c r="F79" s="2">
        <f t="shared" si="14"/>
        <v>0.6979166666666666</v>
      </c>
      <c r="G79" s="1">
        <f t="shared" si="15"/>
        <v>0.027282415630550623</v>
      </c>
      <c r="J79" s="49"/>
    </row>
    <row r="80" spans="1:10" ht="27.75">
      <c r="A80" s="22" t="s">
        <v>143</v>
      </c>
      <c r="B80" s="6">
        <v>940</v>
      </c>
      <c r="C80" s="6">
        <v>477</v>
      </c>
      <c r="D80" s="6">
        <f t="shared" si="12"/>
        <v>1417</v>
      </c>
      <c r="E80" s="2">
        <f t="shared" si="13"/>
        <v>0.6633733239237827</v>
      </c>
      <c r="F80" s="2">
        <f t="shared" si="14"/>
        <v>0.3366266760762174</v>
      </c>
      <c r="G80" s="1">
        <f t="shared" si="15"/>
        <v>0.10067495559502665</v>
      </c>
      <c r="J80" s="49"/>
    </row>
    <row r="81" spans="1:10" ht="27.75">
      <c r="A81" s="22" t="s">
        <v>144</v>
      </c>
      <c r="B81" s="30">
        <v>226</v>
      </c>
      <c r="C81" s="30">
        <v>168</v>
      </c>
      <c r="D81" s="6">
        <f t="shared" si="12"/>
        <v>394</v>
      </c>
      <c r="E81" s="2">
        <f t="shared" si="13"/>
        <v>0.5736040609137056</v>
      </c>
      <c r="F81" s="2">
        <f t="shared" si="14"/>
        <v>0.4263959390862944</v>
      </c>
      <c r="G81" s="1">
        <f t="shared" si="15"/>
        <v>0.027992895204262878</v>
      </c>
      <c r="J81" s="49"/>
    </row>
    <row r="82" spans="1:10" ht="27.75">
      <c r="A82" s="22" t="s">
        <v>145</v>
      </c>
      <c r="B82" s="60">
        <v>513</v>
      </c>
      <c r="C82" s="60">
        <v>447</v>
      </c>
      <c r="D82" s="6">
        <f t="shared" si="12"/>
        <v>960</v>
      </c>
      <c r="E82" s="2">
        <f t="shared" si="13"/>
        <v>0.534375</v>
      </c>
      <c r="F82" s="2">
        <f t="shared" si="14"/>
        <v>0.465625</v>
      </c>
      <c r="G82" s="1">
        <f t="shared" si="15"/>
        <v>0.06820603907637655</v>
      </c>
      <c r="J82" s="49"/>
    </row>
    <row r="83" spans="1:7" ht="27.75">
      <c r="A83" s="23" t="s">
        <v>130</v>
      </c>
      <c r="B83" s="29">
        <f>SUM(B72:B82)</f>
        <v>7855</v>
      </c>
      <c r="C83" s="29">
        <f>SUM(C72:C82)</f>
        <v>6220</v>
      </c>
      <c r="D83" s="29">
        <f>B83+C83</f>
        <v>14075</v>
      </c>
      <c r="E83" s="1">
        <f>B83/D83</f>
        <v>0.5580817051509769</v>
      </c>
      <c r="F83" s="1">
        <f>C83/D83</f>
        <v>0.44191829484902306</v>
      </c>
      <c r="G83" s="21">
        <f>SUM(G72:G82)</f>
        <v>1</v>
      </c>
    </row>
    <row r="86" spans="1:7" ht="30">
      <c r="A86" s="122" t="s">
        <v>157</v>
      </c>
      <c r="B86" s="122"/>
      <c r="C86" s="122"/>
      <c r="D86" s="122"/>
      <c r="E86" s="122"/>
      <c r="F86" s="122"/>
      <c r="G86" s="122"/>
    </row>
    <row r="87" spans="1:7" ht="83.25">
      <c r="A87" s="23" t="s">
        <v>0</v>
      </c>
      <c r="B87" s="4" t="s">
        <v>1</v>
      </c>
      <c r="C87" s="4" t="s">
        <v>2</v>
      </c>
      <c r="D87" s="4" t="s">
        <v>3</v>
      </c>
      <c r="E87" s="4" t="s">
        <v>65</v>
      </c>
      <c r="F87" s="4" t="s">
        <v>66</v>
      </c>
      <c r="G87" s="4" t="s">
        <v>193</v>
      </c>
    </row>
    <row r="88" spans="1:7" ht="27.75">
      <c r="A88" s="22" t="s">
        <v>140</v>
      </c>
      <c r="B88" s="6">
        <f>'2011'!B199+'2011'!B200+'2011'!B201</f>
        <v>442</v>
      </c>
      <c r="C88" s="6">
        <f>'2011'!C199+'2011'!C200+'2011'!C201</f>
        <v>208</v>
      </c>
      <c r="D88" s="6">
        <f aca="true" t="shared" si="16" ref="D88:D98">B88+C88</f>
        <v>650</v>
      </c>
      <c r="E88" s="2">
        <f aca="true" t="shared" si="17" ref="E88:E98">B88/D88</f>
        <v>0.68</v>
      </c>
      <c r="F88" s="2">
        <f aca="true" t="shared" si="18" ref="F88:F98">C88/D88</f>
        <v>0.32</v>
      </c>
      <c r="G88" s="1">
        <f>D88/$D$99</f>
        <v>0.26552287581699346</v>
      </c>
    </row>
    <row r="89" spans="1:7" ht="27.75">
      <c r="A89" s="22" t="s">
        <v>141</v>
      </c>
      <c r="B89" s="30">
        <f>'2011'!B202+'2011'!B203+'2011'!B204+'2011'!B205+'2011'!B206+'2011'!B207</f>
        <v>248</v>
      </c>
      <c r="C89" s="30">
        <f>'2011'!C202+'2011'!C203+'2011'!C204+'2011'!C205+'2011'!C206+'2011'!C207</f>
        <v>237</v>
      </c>
      <c r="D89" s="6">
        <f t="shared" si="16"/>
        <v>485</v>
      </c>
      <c r="E89" s="2">
        <f t="shared" si="17"/>
        <v>0.511340206185567</v>
      </c>
      <c r="F89" s="2">
        <f t="shared" si="18"/>
        <v>0.488659793814433</v>
      </c>
      <c r="G89" s="1">
        <f aca="true" t="shared" si="19" ref="G89:G99">D89/$D$99</f>
        <v>0.19812091503267973</v>
      </c>
    </row>
    <row r="90" spans="1:7" ht="27.75">
      <c r="A90" s="22" t="s">
        <v>142</v>
      </c>
      <c r="B90" s="6">
        <f>'2011'!B208+'2011'!B209</f>
        <v>188</v>
      </c>
      <c r="C90" s="6">
        <f>'2011'!C208+'2011'!C209</f>
        <v>161</v>
      </c>
      <c r="D90" s="6">
        <f t="shared" si="16"/>
        <v>349</v>
      </c>
      <c r="E90" s="2">
        <f t="shared" si="17"/>
        <v>0.5386819484240688</v>
      </c>
      <c r="F90" s="2">
        <f t="shared" si="18"/>
        <v>0.46131805157593125</v>
      </c>
      <c r="G90" s="1">
        <f t="shared" si="19"/>
        <v>0.14256535947712418</v>
      </c>
    </row>
    <row r="91" spans="1:7" ht="27.75">
      <c r="A91" s="35" t="s">
        <v>59</v>
      </c>
      <c r="B91" s="6">
        <f>'2011'!B210</f>
        <v>91</v>
      </c>
      <c r="C91" s="6">
        <f>'2011'!C210</f>
        <v>94</v>
      </c>
      <c r="D91" s="6">
        <f t="shared" si="16"/>
        <v>185</v>
      </c>
      <c r="E91" s="2">
        <f t="shared" si="17"/>
        <v>0.4918918918918919</v>
      </c>
      <c r="F91" s="2">
        <f t="shared" si="18"/>
        <v>0.5081081081081081</v>
      </c>
      <c r="G91" s="1">
        <f t="shared" si="19"/>
        <v>0.0755718954248366</v>
      </c>
    </row>
    <row r="92" spans="1:7" ht="27.75">
      <c r="A92" s="35" t="s">
        <v>7</v>
      </c>
      <c r="B92" s="6">
        <f>'2011'!B211</f>
        <v>148</v>
      </c>
      <c r="C92" s="6">
        <f>'2011'!C211</f>
        <v>92</v>
      </c>
      <c r="D92" s="6">
        <f t="shared" si="16"/>
        <v>240</v>
      </c>
      <c r="E92" s="2">
        <f t="shared" si="17"/>
        <v>0.6166666666666667</v>
      </c>
      <c r="F92" s="2">
        <f t="shared" si="18"/>
        <v>0.38333333333333336</v>
      </c>
      <c r="G92" s="1">
        <f t="shared" si="19"/>
        <v>0.09803921568627451</v>
      </c>
    </row>
    <row r="93" spans="1:7" ht="27.75">
      <c r="A93" s="35" t="s">
        <v>20</v>
      </c>
      <c r="B93" s="6">
        <f>'2011'!B212</f>
        <v>86</v>
      </c>
      <c r="C93" s="6">
        <f>'2011'!C212</f>
        <v>82</v>
      </c>
      <c r="D93" s="6">
        <f t="shared" si="16"/>
        <v>168</v>
      </c>
      <c r="E93" s="2">
        <f t="shared" si="17"/>
        <v>0.5119047619047619</v>
      </c>
      <c r="F93" s="2">
        <f t="shared" si="18"/>
        <v>0.4880952380952381</v>
      </c>
      <c r="G93" s="1">
        <f t="shared" si="19"/>
        <v>0.06862745098039216</v>
      </c>
    </row>
    <row r="94" spans="1:7" ht="27.75">
      <c r="A94" s="36" t="s">
        <v>115</v>
      </c>
      <c r="B94" s="6"/>
      <c r="C94" s="6"/>
      <c r="D94" s="6">
        <f t="shared" si="16"/>
        <v>0</v>
      </c>
      <c r="E94" s="2" t="e">
        <f t="shared" si="17"/>
        <v>#DIV/0!</v>
      </c>
      <c r="F94" s="2" t="e">
        <f t="shared" si="18"/>
        <v>#DIV/0!</v>
      </c>
      <c r="G94" s="1">
        <f t="shared" si="19"/>
        <v>0</v>
      </c>
    </row>
    <row r="95" spans="1:7" ht="27.75">
      <c r="A95" s="35" t="s">
        <v>84</v>
      </c>
      <c r="B95" s="6">
        <f>'2011'!B213</f>
        <v>33</v>
      </c>
      <c r="C95" s="6">
        <f>'2011'!C213</f>
        <v>92</v>
      </c>
      <c r="D95" s="6">
        <f t="shared" si="16"/>
        <v>125</v>
      </c>
      <c r="E95" s="2">
        <f t="shared" si="17"/>
        <v>0.264</v>
      </c>
      <c r="F95" s="2">
        <f t="shared" si="18"/>
        <v>0.736</v>
      </c>
      <c r="G95" s="1">
        <f t="shared" si="19"/>
        <v>0.05106209150326797</v>
      </c>
    </row>
    <row r="96" spans="1:7" ht="27.75">
      <c r="A96" s="22" t="s">
        <v>143</v>
      </c>
      <c r="B96" s="6">
        <f>'2011'!B214+'2011'!B215</f>
        <v>70</v>
      </c>
      <c r="C96" s="6">
        <f>'2011'!C214+'2011'!C215</f>
        <v>34</v>
      </c>
      <c r="D96" s="6">
        <f t="shared" si="16"/>
        <v>104</v>
      </c>
      <c r="E96" s="2">
        <f t="shared" si="17"/>
        <v>0.6730769230769231</v>
      </c>
      <c r="F96" s="2">
        <f t="shared" si="18"/>
        <v>0.3269230769230769</v>
      </c>
      <c r="G96" s="1">
        <f t="shared" si="19"/>
        <v>0.042483660130718956</v>
      </c>
    </row>
    <row r="97" spans="1:7" ht="27.75">
      <c r="A97" s="22" t="s">
        <v>144</v>
      </c>
      <c r="B97" s="30">
        <f>'2011'!B216+'2011'!B217</f>
        <v>21</v>
      </c>
      <c r="C97" s="30">
        <f>'2011'!C216+'2011'!C217</f>
        <v>7</v>
      </c>
      <c r="D97" s="6">
        <f t="shared" si="16"/>
        <v>28</v>
      </c>
      <c r="E97" s="2">
        <f t="shared" si="17"/>
        <v>0.75</v>
      </c>
      <c r="F97" s="2">
        <f t="shared" si="18"/>
        <v>0.25</v>
      </c>
      <c r="G97" s="1">
        <f t="shared" si="19"/>
        <v>0.011437908496732025</v>
      </c>
    </row>
    <row r="98" spans="1:7" ht="27.75">
      <c r="A98" s="22" t="s">
        <v>145</v>
      </c>
      <c r="B98" s="60">
        <f>'2011'!B218+'2011'!B219+'2011'!B220+'2011'!B221+'2011'!B222+'2011'!B223+'2011'!B224+'2011'!B225</f>
        <v>47</v>
      </c>
      <c r="C98" s="60">
        <f>'2011'!C218+'2011'!C219+'2011'!C220+'2011'!C221+'2011'!C222+'2011'!C223+'2011'!C224+'2011'!C225</f>
        <v>67</v>
      </c>
      <c r="D98" s="6">
        <f t="shared" si="16"/>
        <v>114</v>
      </c>
      <c r="E98" s="2">
        <f t="shared" si="17"/>
        <v>0.41228070175438597</v>
      </c>
      <c r="F98" s="2">
        <f t="shared" si="18"/>
        <v>0.5877192982456141</v>
      </c>
      <c r="G98" s="1">
        <f t="shared" si="19"/>
        <v>0.04656862745098039</v>
      </c>
    </row>
    <row r="99" spans="1:7" ht="27.75">
      <c r="A99" s="23" t="s">
        <v>130</v>
      </c>
      <c r="B99" s="29">
        <f>SUM(B88:B98)</f>
        <v>1374</v>
      </c>
      <c r="C99" s="29">
        <f>SUM(C88:C98)</f>
        <v>1074</v>
      </c>
      <c r="D99" s="29">
        <f>B99+C99</f>
        <v>2448</v>
      </c>
      <c r="E99" s="1">
        <f>B99/D99</f>
        <v>0.5612745098039216</v>
      </c>
      <c r="F99" s="1">
        <f>C99/D99</f>
        <v>0.4387254901960784</v>
      </c>
      <c r="G99" s="1">
        <f t="shared" si="19"/>
        <v>1</v>
      </c>
    </row>
    <row r="104" spans="1:7" ht="54.75" customHeight="1">
      <c r="A104" s="122" t="s">
        <v>85</v>
      </c>
      <c r="B104" s="122"/>
      <c r="C104" s="122"/>
      <c r="D104" s="122"/>
      <c r="E104" s="122"/>
      <c r="F104" s="122"/>
      <c r="G104" s="122"/>
    </row>
    <row r="105" spans="1:10" ht="83.25">
      <c r="A105" s="23" t="s">
        <v>0</v>
      </c>
      <c r="B105" s="4" t="s">
        <v>1</v>
      </c>
      <c r="C105" s="4" t="s">
        <v>2</v>
      </c>
      <c r="D105" s="4" t="s">
        <v>3</v>
      </c>
      <c r="E105" s="4" t="s">
        <v>65</v>
      </c>
      <c r="F105" s="4" t="s">
        <v>66</v>
      </c>
      <c r="G105" s="4" t="s">
        <v>86</v>
      </c>
      <c r="J105" s="49"/>
    </row>
    <row r="106" spans="1:10" ht="27.75">
      <c r="A106" s="22" t="s">
        <v>140</v>
      </c>
      <c r="B106" s="6">
        <v>90</v>
      </c>
      <c r="C106" s="6">
        <v>37</v>
      </c>
      <c r="D106" s="6">
        <f aca="true" t="shared" si="20" ref="D106:D115">B106+C106</f>
        <v>127</v>
      </c>
      <c r="E106" s="2">
        <f aca="true" t="shared" si="21" ref="E106:E115">B106/D106</f>
        <v>0.7086614173228346</v>
      </c>
      <c r="F106" s="2">
        <f aca="true" t="shared" si="22" ref="F106:F115">C106/D106</f>
        <v>0.29133858267716534</v>
      </c>
      <c r="G106" s="1">
        <f aca="true" t="shared" si="23" ref="G106:G115">D106/$D$116</f>
        <v>0.09984276729559749</v>
      </c>
      <c r="J106" s="49"/>
    </row>
    <row r="107" spans="1:10" ht="27.75">
      <c r="A107" s="22" t="s">
        <v>141</v>
      </c>
      <c r="B107" s="6">
        <v>82</v>
      </c>
      <c r="C107" s="6">
        <v>40</v>
      </c>
      <c r="D107" s="6">
        <f t="shared" si="20"/>
        <v>122</v>
      </c>
      <c r="E107" s="2">
        <f t="shared" si="21"/>
        <v>0.6721311475409836</v>
      </c>
      <c r="F107" s="2">
        <f t="shared" si="22"/>
        <v>0.32786885245901637</v>
      </c>
      <c r="G107" s="1">
        <f t="shared" si="23"/>
        <v>0.0959119496855346</v>
      </c>
      <c r="H107"/>
      <c r="J107" s="49"/>
    </row>
    <row r="108" spans="1:10" ht="27.75">
      <c r="A108" s="22" t="s">
        <v>142</v>
      </c>
      <c r="B108" s="6">
        <v>107</v>
      </c>
      <c r="C108" s="6">
        <v>41</v>
      </c>
      <c r="D108" s="6">
        <f t="shared" si="20"/>
        <v>148</v>
      </c>
      <c r="E108" s="2">
        <f t="shared" si="21"/>
        <v>0.722972972972973</v>
      </c>
      <c r="F108" s="2">
        <f t="shared" si="22"/>
        <v>0.27702702702702703</v>
      </c>
      <c r="G108" s="1">
        <f t="shared" si="23"/>
        <v>0.11635220125786164</v>
      </c>
      <c r="H108"/>
      <c r="J108" s="49"/>
    </row>
    <row r="109" spans="1:10" ht="27.75">
      <c r="A109" s="8" t="s">
        <v>59</v>
      </c>
      <c r="B109" s="6">
        <v>61</v>
      </c>
      <c r="C109" s="6">
        <v>45</v>
      </c>
      <c r="D109" s="6">
        <f t="shared" si="20"/>
        <v>106</v>
      </c>
      <c r="E109" s="2">
        <f t="shared" si="21"/>
        <v>0.5754716981132075</v>
      </c>
      <c r="F109" s="2">
        <f t="shared" si="22"/>
        <v>0.42452830188679247</v>
      </c>
      <c r="G109" s="1">
        <f t="shared" si="23"/>
        <v>0.08333333333333333</v>
      </c>
      <c r="H109" s="50"/>
      <c r="J109" s="49"/>
    </row>
    <row r="110" spans="1:10" ht="27.75">
      <c r="A110" s="8" t="s">
        <v>7</v>
      </c>
      <c r="B110" s="6">
        <v>127</v>
      </c>
      <c r="C110" s="6">
        <v>49</v>
      </c>
      <c r="D110" s="6">
        <f t="shared" si="20"/>
        <v>176</v>
      </c>
      <c r="E110" s="2">
        <f t="shared" si="21"/>
        <v>0.7215909090909091</v>
      </c>
      <c r="F110" s="2">
        <f t="shared" si="22"/>
        <v>0.2784090909090909</v>
      </c>
      <c r="G110" s="1">
        <f t="shared" si="23"/>
        <v>0.13836477987421383</v>
      </c>
      <c r="H110" s="50"/>
      <c r="J110" s="49"/>
    </row>
    <row r="111" spans="1:10" ht="27.75">
      <c r="A111" s="8" t="s">
        <v>20</v>
      </c>
      <c r="B111" s="6">
        <v>212</v>
      </c>
      <c r="C111" s="6">
        <v>126</v>
      </c>
      <c r="D111" s="6">
        <f t="shared" si="20"/>
        <v>338</v>
      </c>
      <c r="E111" s="2">
        <f t="shared" si="21"/>
        <v>0.6272189349112426</v>
      </c>
      <c r="F111" s="2">
        <f t="shared" si="22"/>
        <v>0.3727810650887574</v>
      </c>
      <c r="G111" s="1">
        <f t="shared" si="23"/>
        <v>0.26572327044025157</v>
      </c>
      <c r="H111" s="50"/>
      <c r="J111" s="49"/>
    </row>
    <row r="112" spans="1:10" ht="27.75">
      <c r="A112" s="8" t="s">
        <v>84</v>
      </c>
      <c r="B112" s="6">
        <v>25</v>
      </c>
      <c r="C112" s="6">
        <v>29</v>
      </c>
      <c r="D112" s="6">
        <f t="shared" si="20"/>
        <v>54</v>
      </c>
      <c r="E112" s="2">
        <f t="shared" si="21"/>
        <v>0.46296296296296297</v>
      </c>
      <c r="F112" s="2">
        <f t="shared" si="22"/>
        <v>0.5370370370370371</v>
      </c>
      <c r="G112" s="1">
        <f t="shared" si="23"/>
        <v>0.04245283018867924</v>
      </c>
      <c r="H112" s="50"/>
      <c r="J112" s="49"/>
    </row>
    <row r="113" spans="1:10" ht="27.75">
      <c r="A113" s="22" t="s">
        <v>143</v>
      </c>
      <c r="B113" s="6">
        <v>114</v>
      </c>
      <c r="C113" s="6">
        <v>33</v>
      </c>
      <c r="D113" s="6">
        <f t="shared" si="20"/>
        <v>147</v>
      </c>
      <c r="E113" s="2">
        <f t="shared" si="21"/>
        <v>0.7755102040816326</v>
      </c>
      <c r="F113" s="2">
        <f t="shared" si="22"/>
        <v>0.22448979591836735</v>
      </c>
      <c r="G113" s="1">
        <f t="shared" si="23"/>
        <v>0.11556603773584906</v>
      </c>
      <c r="J113" s="49"/>
    </row>
    <row r="114" spans="1:10" ht="27.75">
      <c r="A114" s="22" t="s">
        <v>144</v>
      </c>
      <c r="B114" s="6">
        <v>39</v>
      </c>
      <c r="C114" s="6">
        <v>5</v>
      </c>
      <c r="D114" s="6">
        <f t="shared" si="20"/>
        <v>44</v>
      </c>
      <c r="E114" s="2">
        <f t="shared" si="21"/>
        <v>0.8863636363636364</v>
      </c>
      <c r="F114" s="2">
        <f t="shared" si="22"/>
        <v>0.11363636363636363</v>
      </c>
      <c r="G114" s="1">
        <f t="shared" si="23"/>
        <v>0.03459119496855346</v>
      </c>
      <c r="J114" s="49"/>
    </row>
    <row r="115" spans="1:10" ht="27.75">
      <c r="A115" s="22" t="s">
        <v>145</v>
      </c>
      <c r="B115" s="6">
        <v>9</v>
      </c>
      <c r="C115" s="6">
        <v>1</v>
      </c>
      <c r="D115" s="6">
        <f t="shared" si="20"/>
        <v>10</v>
      </c>
      <c r="E115" s="2">
        <f t="shared" si="21"/>
        <v>0.9</v>
      </c>
      <c r="F115" s="2">
        <f t="shared" si="22"/>
        <v>0.1</v>
      </c>
      <c r="G115" s="1">
        <f t="shared" si="23"/>
        <v>0.007861635220125786</v>
      </c>
      <c r="J115" s="49"/>
    </row>
    <row r="116" spans="1:7" ht="27.75">
      <c r="A116" s="1" t="s">
        <v>146</v>
      </c>
      <c r="B116" s="29">
        <f>SUM(B106:B115)</f>
        <v>866</v>
      </c>
      <c r="C116" s="29">
        <f>SUM(C106:C115)</f>
        <v>406</v>
      </c>
      <c r="D116" s="37">
        <f>B116+C116</f>
        <v>1272</v>
      </c>
      <c r="E116" s="1">
        <f>B116/D116</f>
        <v>0.6808176100628931</v>
      </c>
      <c r="F116" s="1">
        <f>C116/D116</f>
        <v>0.3191823899371069</v>
      </c>
      <c r="G116" s="21">
        <f>SUM(G106:G115)</f>
        <v>1</v>
      </c>
    </row>
    <row r="117" spans="1:6" ht="30">
      <c r="A117" s="45"/>
      <c r="B117" s="45"/>
      <c r="C117" s="45"/>
      <c r="D117" s="45"/>
      <c r="E117" s="48"/>
      <c r="F117" s="48"/>
    </row>
    <row r="118" spans="1:6" ht="30">
      <c r="A118" s="48"/>
      <c r="B118" s="48"/>
      <c r="C118" s="48"/>
      <c r="D118" s="48"/>
      <c r="E118" s="48"/>
      <c r="F118" s="48"/>
    </row>
    <row r="119" spans="1:7" ht="30">
      <c r="A119" s="122" t="s">
        <v>160</v>
      </c>
      <c r="B119" s="122"/>
      <c r="C119" s="122"/>
      <c r="D119" s="122"/>
      <c r="E119" s="122"/>
      <c r="F119" s="122"/>
      <c r="G119" s="122"/>
    </row>
    <row r="120" spans="1:7" ht="83.25">
      <c r="A120" s="23" t="s">
        <v>0</v>
      </c>
      <c r="B120" s="4" t="s">
        <v>1</v>
      </c>
      <c r="C120" s="4" t="s">
        <v>2</v>
      </c>
      <c r="D120" s="4" t="s">
        <v>3</v>
      </c>
      <c r="E120" s="4" t="s">
        <v>65</v>
      </c>
      <c r="F120" s="4" t="s">
        <v>66</v>
      </c>
      <c r="G120" s="4" t="s">
        <v>86</v>
      </c>
    </row>
    <row r="121" spans="1:7" ht="27.75">
      <c r="A121" s="22" t="s">
        <v>140</v>
      </c>
      <c r="B121" s="6">
        <f>'2011'!B230+'2011'!B231+'2011'!B232</f>
        <v>17</v>
      </c>
      <c r="C121" s="6">
        <f>'2011'!C230+'2011'!C231+'2011'!C232</f>
        <v>7</v>
      </c>
      <c r="D121" s="6">
        <f aca="true" t="shared" si="24" ref="D121:D130">B121+C121</f>
        <v>24</v>
      </c>
      <c r="E121" s="2">
        <f aca="true" t="shared" si="25" ref="E121:E130">B121/D121</f>
        <v>0.7083333333333334</v>
      </c>
      <c r="F121" s="2">
        <f aca="true" t="shared" si="26" ref="F121:F130">C121/D121</f>
        <v>0.2916666666666667</v>
      </c>
      <c r="G121" s="1">
        <f>D121/$D$131</f>
        <v>0.07570977917981073</v>
      </c>
    </row>
    <row r="122" spans="1:7" ht="27.75">
      <c r="A122" s="22" t="s">
        <v>141</v>
      </c>
      <c r="B122" s="6">
        <f>'2011'!B233+'2011'!B234+'2011'!B235+'2011'!B236</f>
        <v>23</v>
      </c>
      <c r="C122" s="6">
        <f>'2011'!C233+'2011'!C234+'2011'!C235+'2011'!C236</f>
        <v>7</v>
      </c>
      <c r="D122" s="6">
        <f t="shared" si="24"/>
        <v>30</v>
      </c>
      <c r="E122" s="2">
        <f t="shared" si="25"/>
        <v>0.7666666666666667</v>
      </c>
      <c r="F122" s="2">
        <f t="shared" si="26"/>
        <v>0.23333333333333334</v>
      </c>
      <c r="G122" s="1">
        <f aca="true" t="shared" si="27" ref="G122:G131">D122/$D$131</f>
        <v>0.0946372239747634</v>
      </c>
    </row>
    <row r="123" spans="1:7" ht="27.75">
      <c r="A123" s="22" t="s">
        <v>142</v>
      </c>
      <c r="B123" s="6">
        <f>'2011'!B237+'2011'!B238</f>
        <v>36</v>
      </c>
      <c r="C123" s="6">
        <f>'2011'!C237+'2011'!C238</f>
        <v>7</v>
      </c>
      <c r="D123" s="6">
        <f t="shared" si="24"/>
        <v>43</v>
      </c>
      <c r="E123" s="2">
        <f t="shared" si="25"/>
        <v>0.8372093023255814</v>
      </c>
      <c r="F123" s="2">
        <f t="shared" si="26"/>
        <v>0.16279069767441862</v>
      </c>
      <c r="G123" s="1">
        <f t="shared" si="27"/>
        <v>0.13564668769716087</v>
      </c>
    </row>
    <row r="124" spans="1:7" ht="27.75">
      <c r="A124" s="8" t="s">
        <v>59</v>
      </c>
      <c r="B124" s="6">
        <f>'2011'!B239</f>
        <v>11</v>
      </c>
      <c r="C124" s="6">
        <f>'2011'!C239</f>
        <v>12</v>
      </c>
      <c r="D124" s="6">
        <f t="shared" si="24"/>
        <v>23</v>
      </c>
      <c r="E124" s="2">
        <f t="shared" si="25"/>
        <v>0.4782608695652174</v>
      </c>
      <c r="F124" s="2">
        <f t="shared" si="26"/>
        <v>0.5217391304347826</v>
      </c>
      <c r="G124" s="1">
        <f t="shared" si="27"/>
        <v>0.07255520504731862</v>
      </c>
    </row>
    <row r="125" spans="1:7" ht="27.75">
      <c r="A125" s="8" t="s">
        <v>7</v>
      </c>
      <c r="B125" s="6">
        <f>'2011'!B240</f>
        <v>37</v>
      </c>
      <c r="C125" s="6">
        <f>'2011'!C240</f>
        <v>18</v>
      </c>
      <c r="D125" s="6">
        <f t="shared" si="24"/>
        <v>55</v>
      </c>
      <c r="E125" s="2">
        <f t="shared" si="25"/>
        <v>0.6727272727272727</v>
      </c>
      <c r="F125" s="2">
        <f t="shared" si="26"/>
        <v>0.32727272727272727</v>
      </c>
      <c r="G125" s="1">
        <f t="shared" si="27"/>
        <v>0.17350157728706625</v>
      </c>
    </row>
    <row r="126" spans="1:7" ht="27.75">
      <c r="A126" s="8" t="s">
        <v>20</v>
      </c>
      <c r="B126" s="6">
        <f>'2011'!B241</f>
        <v>43</v>
      </c>
      <c r="C126" s="6">
        <f>'2011'!C241</f>
        <v>27</v>
      </c>
      <c r="D126" s="6">
        <f t="shared" si="24"/>
        <v>70</v>
      </c>
      <c r="E126" s="2">
        <f t="shared" si="25"/>
        <v>0.6142857142857143</v>
      </c>
      <c r="F126" s="2">
        <f t="shared" si="26"/>
        <v>0.38571428571428573</v>
      </c>
      <c r="G126" s="1">
        <f t="shared" si="27"/>
        <v>0.22082018927444794</v>
      </c>
    </row>
    <row r="127" spans="1:7" ht="27.75">
      <c r="A127" s="8" t="s">
        <v>84</v>
      </c>
      <c r="B127" s="6">
        <f>'2011'!B242</f>
        <v>18</v>
      </c>
      <c r="C127" s="6">
        <f>'2011'!C242</f>
        <v>18</v>
      </c>
      <c r="D127" s="6">
        <f t="shared" si="24"/>
        <v>36</v>
      </c>
      <c r="E127" s="2">
        <f t="shared" si="25"/>
        <v>0.5</v>
      </c>
      <c r="F127" s="2">
        <f t="shared" si="26"/>
        <v>0.5</v>
      </c>
      <c r="G127" s="1">
        <f t="shared" si="27"/>
        <v>0.11356466876971609</v>
      </c>
    </row>
    <row r="128" spans="1:7" ht="27.75">
      <c r="A128" s="22" t="s">
        <v>143</v>
      </c>
      <c r="B128" s="6">
        <f>'2011'!B243+'2011'!B244</f>
        <v>22</v>
      </c>
      <c r="C128" s="6">
        <f>'2011'!C243+'2011'!C244</f>
        <v>7</v>
      </c>
      <c r="D128" s="6">
        <f t="shared" si="24"/>
        <v>29</v>
      </c>
      <c r="E128" s="2">
        <f t="shared" si="25"/>
        <v>0.7586206896551724</v>
      </c>
      <c r="F128" s="2">
        <f t="shared" si="26"/>
        <v>0.2413793103448276</v>
      </c>
      <c r="G128" s="1">
        <f t="shared" si="27"/>
        <v>0.0914826498422713</v>
      </c>
    </row>
    <row r="129" spans="1:7" ht="27.75">
      <c r="A129" s="22" t="s">
        <v>144</v>
      </c>
      <c r="B129" s="6">
        <f>'2011'!B245+'2011'!B246</f>
        <v>5</v>
      </c>
      <c r="C129" s="6">
        <f>'2011'!C245+'2011'!C246</f>
        <v>0</v>
      </c>
      <c r="D129" s="6">
        <f t="shared" si="24"/>
        <v>5</v>
      </c>
      <c r="E129" s="2">
        <f t="shared" si="25"/>
        <v>1</v>
      </c>
      <c r="F129" s="2">
        <f t="shared" si="26"/>
        <v>0</v>
      </c>
      <c r="G129" s="1">
        <f t="shared" si="27"/>
        <v>0.015772870662460567</v>
      </c>
    </row>
    <row r="130" spans="1:7" ht="27.75">
      <c r="A130" s="22" t="s">
        <v>145</v>
      </c>
      <c r="B130" s="6">
        <f>'2011'!B247+'2011'!B248</f>
        <v>2</v>
      </c>
      <c r="C130" s="6">
        <f>'2011'!C247+'2011'!C248</f>
        <v>0</v>
      </c>
      <c r="D130" s="6">
        <f t="shared" si="24"/>
        <v>2</v>
      </c>
      <c r="E130" s="2">
        <f t="shared" si="25"/>
        <v>1</v>
      </c>
      <c r="F130" s="2">
        <f t="shared" si="26"/>
        <v>0</v>
      </c>
      <c r="G130" s="1">
        <f t="shared" si="27"/>
        <v>0.006309148264984227</v>
      </c>
    </row>
    <row r="131" spans="1:7" ht="27.75">
      <c r="A131" s="1" t="s">
        <v>146</v>
      </c>
      <c r="B131" s="29">
        <f>SUM(B121:B130)</f>
        <v>214</v>
      </c>
      <c r="C131" s="29">
        <f>SUM(C121:C130)</f>
        <v>103</v>
      </c>
      <c r="D131" s="37">
        <f>B131+C131</f>
        <v>317</v>
      </c>
      <c r="E131" s="1">
        <f>B131/D131</f>
        <v>0.6750788643533123</v>
      </c>
      <c r="F131" s="1">
        <f>C131/D131</f>
        <v>0.3249211356466877</v>
      </c>
      <c r="G131" s="1">
        <f t="shared" si="27"/>
        <v>1</v>
      </c>
    </row>
    <row r="132" spans="1:6" ht="30">
      <c r="A132" s="45"/>
      <c r="B132" s="45"/>
      <c r="C132" s="45"/>
      <c r="D132" s="45"/>
      <c r="E132" s="48"/>
      <c r="F132" s="48"/>
    </row>
    <row r="133" spans="1:6" ht="30">
      <c r="A133" s="45"/>
      <c r="B133" s="45"/>
      <c r="C133" s="45"/>
      <c r="D133" s="45"/>
      <c r="E133" s="48"/>
      <c r="F133" s="48"/>
    </row>
    <row r="134" spans="1:6" ht="72.75" customHeight="1">
      <c r="A134" s="122" t="s">
        <v>87</v>
      </c>
      <c r="B134" s="122"/>
      <c r="C134" s="122"/>
      <c r="D134" s="122"/>
      <c r="E134" s="122"/>
      <c r="F134" s="122"/>
    </row>
    <row r="135" spans="1:7" ht="63.75" customHeight="1">
      <c r="A135" s="23" t="s">
        <v>0</v>
      </c>
      <c r="B135" s="4" t="s">
        <v>88</v>
      </c>
      <c r="C135" s="4" t="s">
        <v>89</v>
      </c>
      <c r="D135" s="4" t="s">
        <v>90</v>
      </c>
      <c r="E135" s="4" t="s">
        <v>91</v>
      </c>
      <c r="F135" s="4" t="s">
        <v>92</v>
      </c>
      <c r="G135" s="52"/>
    </row>
    <row r="136" spans="1:7" ht="27.75">
      <c r="A136" s="22" t="s">
        <v>140</v>
      </c>
      <c r="B136" s="40">
        <v>20295</v>
      </c>
      <c r="C136" s="6">
        <v>2162</v>
      </c>
      <c r="D136" s="6">
        <f aca="true" t="shared" si="28" ref="D136:D145">B136+C136</f>
        <v>22457</v>
      </c>
      <c r="E136" s="2">
        <f aca="true" t="shared" si="29" ref="E136:E145">B136/D136</f>
        <v>0.9037271229460747</v>
      </c>
      <c r="F136" s="2">
        <f aca="true" t="shared" si="30" ref="F136:F145">C136/D136</f>
        <v>0.09627287705392527</v>
      </c>
      <c r="G136"/>
    </row>
    <row r="137" spans="1:7" ht="27.75">
      <c r="A137" s="22" t="s">
        <v>141</v>
      </c>
      <c r="B137" s="40">
        <v>46250</v>
      </c>
      <c r="C137" s="6">
        <v>1897</v>
      </c>
      <c r="D137" s="6">
        <f t="shared" si="28"/>
        <v>48147</v>
      </c>
      <c r="E137" s="2">
        <f t="shared" si="29"/>
        <v>0.9605998296882464</v>
      </c>
      <c r="F137" s="2">
        <f t="shared" si="30"/>
        <v>0.039400170311753586</v>
      </c>
      <c r="G137"/>
    </row>
    <row r="138" spans="1:7" ht="27.75">
      <c r="A138" s="22" t="s">
        <v>142</v>
      </c>
      <c r="B138" s="40">
        <v>11617</v>
      </c>
      <c r="C138" s="6">
        <v>270</v>
      </c>
      <c r="D138" s="6">
        <f t="shared" si="28"/>
        <v>11887</v>
      </c>
      <c r="E138" s="2">
        <f t="shared" si="29"/>
        <v>0.9772861108774291</v>
      </c>
      <c r="F138" s="2">
        <f t="shared" si="30"/>
        <v>0.022713889122570875</v>
      </c>
      <c r="G138" s="50"/>
    </row>
    <row r="139" spans="1:7" ht="27.75">
      <c r="A139" s="11" t="s">
        <v>59</v>
      </c>
      <c r="B139" s="40">
        <v>29992</v>
      </c>
      <c r="C139" s="6">
        <v>1296</v>
      </c>
      <c r="D139" s="6">
        <f t="shared" si="28"/>
        <v>31288</v>
      </c>
      <c r="E139" s="2">
        <f t="shared" si="29"/>
        <v>0.9585783687036563</v>
      </c>
      <c r="F139" s="2">
        <f t="shared" si="30"/>
        <v>0.041421631296343644</v>
      </c>
      <c r="G139" s="52"/>
    </row>
    <row r="140" spans="1:7" ht="27.75">
      <c r="A140" s="11" t="s">
        <v>7</v>
      </c>
      <c r="B140" s="40">
        <v>20368</v>
      </c>
      <c r="C140" s="6">
        <v>1168</v>
      </c>
      <c r="D140" s="6">
        <f t="shared" si="28"/>
        <v>21536</v>
      </c>
      <c r="E140" s="2">
        <f t="shared" si="29"/>
        <v>0.9457652303120356</v>
      </c>
      <c r="F140" s="2">
        <f t="shared" si="30"/>
        <v>0.05423476968796434</v>
      </c>
      <c r="G140" s="52"/>
    </row>
    <row r="141" spans="1:7" ht="27.75">
      <c r="A141" s="11" t="s">
        <v>60</v>
      </c>
      <c r="B141" s="40">
        <v>117107</v>
      </c>
      <c r="C141" s="6">
        <v>5558</v>
      </c>
      <c r="D141" s="6">
        <f t="shared" si="28"/>
        <v>122665</v>
      </c>
      <c r="E141" s="2">
        <f t="shared" si="29"/>
        <v>0.9546896017608935</v>
      </c>
      <c r="F141" s="2">
        <f t="shared" si="30"/>
        <v>0.04531039823910651</v>
      </c>
      <c r="G141" s="52"/>
    </row>
    <row r="142" spans="1:7" ht="27.75">
      <c r="A142" s="40" t="s">
        <v>131</v>
      </c>
      <c r="B142" s="40">
        <v>1077</v>
      </c>
      <c r="C142" s="6">
        <v>72</v>
      </c>
      <c r="D142" s="6">
        <f t="shared" si="28"/>
        <v>1149</v>
      </c>
      <c r="E142" s="2">
        <f t="shared" si="29"/>
        <v>0.9373368146214099</v>
      </c>
      <c r="F142" s="2">
        <f t="shared" si="30"/>
        <v>0.06266318537859007</v>
      </c>
      <c r="G142" s="52"/>
    </row>
    <row r="143" spans="1:7" ht="27.75">
      <c r="A143" s="11" t="s">
        <v>12</v>
      </c>
      <c r="B143" s="40">
        <v>34232</v>
      </c>
      <c r="C143" s="6">
        <v>591</v>
      </c>
      <c r="D143" s="6">
        <f t="shared" si="28"/>
        <v>34823</v>
      </c>
      <c r="E143" s="2">
        <f t="shared" si="29"/>
        <v>0.9830284582029118</v>
      </c>
      <c r="F143" s="2">
        <f t="shared" si="30"/>
        <v>0.01697154179708813</v>
      </c>
      <c r="G143" s="52"/>
    </row>
    <row r="144" spans="1:7" ht="27.75">
      <c r="A144" s="22" t="s">
        <v>143</v>
      </c>
      <c r="B144" s="40">
        <v>36726</v>
      </c>
      <c r="C144" s="6">
        <v>1032</v>
      </c>
      <c r="D144" s="6">
        <f t="shared" si="28"/>
        <v>37758</v>
      </c>
      <c r="E144" s="2">
        <f t="shared" si="29"/>
        <v>0.9726680438582552</v>
      </c>
      <c r="F144" s="2">
        <f t="shared" si="30"/>
        <v>0.027331956141744797</v>
      </c>
      <c r="G144" s="52"/>
    </row>
    <row r="145" spans="1:7" ht="27.75">
      <c r="A145" s="22" t="s">
        <v>144</v>
      </c>
      <c r="B145" s="40">
        <v>7900</v>
      </c>
      <c r="C145" s="6">
        <v>242</v>
      </c>
      <c r="D145" s="6">
        <f t="shared" si="28"/>
        <v>8142</v>
      </c>
      <c r="E145" s="2">
        <f t="shared" si="29"/>
        <v>0.9702775730778679</v>
      </c>
      <c r="F145" s="2">
        <f t="shared" si="30"/>
        <v>0.029722426922132155</v>
      </c>
      <c r="G145" s="52"/>
    </row>
    <row r="146" spans="1:7" ht="27.75">
      <c r="A146" s="23" t="s">
        <v>9</v>
      </c>
      <c r="B146" s="46">
        <f>SUM(B136:B145)</f>
        <v>325564</v>
      </c>
      <c r="C146" s="47">
        <f>SUM(C136:C145)</f>
        <v>14288</v>
      </c>
      <c r="D146" s="46">
        <f>B146+C146</f>
        <v>339852</v>
      </c>
      <c r="E146" s="1">
        <f>B146/D146</f>
        <v>0.9579581700269529</v>
      </c>
      <c r="F146" s="1">
        <f>C146/D146</f>
        <v>0.04204182997304709</v>
      </c>
      <c r="G146" s="52"/>
    </row>
    <row r="148" ht="15">
      <c r="G148" s="52"/>
    </row>
    <row r="149" spans="1:7" ht="75" customHeight="1">
      <c r="A149" s="122" t="s">
        <v>93</v>
      </c>
      <c r="B149" s="122"/>
      <c r="C149" s="122"/>
      <c r="D149" s="122"/>
      <c r="E149" s="122"/>
      <c r="F149" s="122"/>
      <c r="G149" s="52"/>
    </row>
    <row r="150" spans="1:10" ht="71.25" customHeight="1">
      <c r="A150" s="23" t="s">
        <v>0</v>
      </c>
      <c r="B150" s="4" t="s">
        <v>88</v>
      </c>
      <c r="C150" s="4" t="s">
        <v>94</v>
      </c>
      <c r="D150" s="4" t="s">
        <v>95</v>
      </c>
      <c r="E150" s="4" t="s">
        <v>91</v>
      </c>
      <c r="F150" s="4" t="s">
        <v>92</v>
      </c>
      <c r="G150" s="52"/>
      <c r="J150" s="49"/>
    </row>
    <row r="151" spans="1:10" ht="27.75">
      <c r="A151" s="22" t="s">
        <v>140</v>
      </c>
      <c r="B151" s="40">
        <v>3502</v>
      </c>
      <c r="C151" s="6">
        <v>299</v>
      </c>
      <c r="D151" s="7">
        <f aca="true" t="shared" si="31" ref="D151:D162">B151+C151</f>
        <v>3801</v>
      </c>
      <c r="E151" s="2">
        <f aca="true" t="shared" si="32" ref="E151:E162">B151/D151</f>
        <v>0.9213364903972638</v>
      </c>
      <c r="F151" s="2">
        <f aca="true" t="shared" si="33" ref="F151:F162">C151/D151</f>
        <v>0.07866350960273612</v>
      </c>
      <c r="G151" s="50"/>
      <c r="J151" s="49"/>
    </row>
    <row r="152" spans="1:10" ht="27.75">
      <c r="A152" s="22" t="s">
        <v>141</v>
      </c>
      <c r="B152" s="40">
        <v>2793</v>
      </c>
      <c r="C152" s="6">
        <v>48</v>
      </c>
      <c r="D152" s="7">
        <f t="shared" si="31"/>
        <v>2841</v>
      </c>
      <c r="E152" s="2">
        <f t="shared" si="32"/>
        <v>0.9831045406546991</v>
      </c>
      <c r="F152" s="2">
        <f t="shared" si="33"/>
        <v>0.01689545934530095</v>
      </c>
      <c r="G152" s="52"/>
      <c r="J152" s="49"/>
    </row>
    <row r="153" spans="1:10" ht="27.75">
      <c r="A153" s="22" t="s">
        <v>142</v>
      </c>
      <c r="B153" s="40">
        <v>1331</v>
      </c>
      <c r="C153" s="6">
        <v>35</v>
      </c>
      <c r="D153" s="7">
        <f t="shared" si="31"/>
        <v>1366</v>
      </c>
      <c r="E153" s="2">
        <f t="shared" si="32"/>
        <v>0.9743777452415813</v>
      </c>
      <c r="F153" s="2">
        <f t="shared" si="33"/>
        <v>0.02562225475841874</v>
      </c>
      <c r="G153" s="52"/>
      <c r="J153" s="49"/>
    </row>
    <row r="154" spans="1:10" ht="27.75">
      <c r="A154" s="31" t="s">
        <v>16</v>
      </c>
      <c r="B154" s="40">
        <v>1075</v>
      </c>
      <c r="C154" s="6">
        <v>27</v>
      </c>
      <c r="D154" s="7">
        <f t="shared" si="31"/>
        <v>1102</v>
      </c>
      <c r="E154" s="2">
        <f t="shared" si="32"/>
        <v>0.9754990925589837</v>
      </c>
      <c r="F154" s="2">
        <f t="shared" si="33"/>
        <v>0.024500907441016333</v>
      </c>
      <c r="G154" s="52"/>
      <c r="J154" s="49"/>
    </row>
    <row r="155" spans="1:10" ht="27.75">
      <c r="A155" s="31" t="s">
        <v>7</v>
      </c>
      <c r="B155" s="40">
        <v>713</v>
      </c>
      <c r="C155" s="6">
        <v>104</v>
      </c>
      <c r="D155" s="7">
        <f t="shared" si="31"/>
        <v>817</v>
      </c>
      <c r="E155" s="2">
        <f t="shared" si="32"/>
        <v>0.8727050183598531</v>
      </c>
      <c r="F155" s="2">
        <f t="shared" si="33"/>
        <v>0.12729498164014688</v>
      </c>
      <c r="G155" s="52"/>
      <c r="J155" s="49"/>
    </row>
    <row r="156" spans="1:10" ht="27.75">
      <c r="A156" s="31" t="s">
        <v>20</v>
      </c>
      <c r="B156" s="40">
        <v>2103</v>
      </c>
      <c r="C156" s="6">
        <v>181</v>
      </c>
      <c r="D156" s="7">
        <f t="shared" si="31"/>
        <v>2284</v>
      </c>
      <c r="E156" s="2">
        <f t="shared" si="32"/>
        <v>0.920753064798599</v>
      </c>
      <c r="F156" s="2">
        <f t="shared" si="33"/>
        <v>0.07924693520140105</v>
      </c>
      <c r="G156" s="52"/>
      <c r="J156" s="49"/>
    </row>
    <row r="157" spans="1:10" ht="27.75">
      <c r="A157" s="41" t="s">
        <v>131</v>
      </c>
      <c r="B157" s="40">
        <v>78</v>
      </c>
      <c r="C157" s="6">
        <v>6</v>
      </c>
      <c r="D157" s="7">
        <f t="shared" si="31"/>
        <v>84</v>
      </c>
      <c r="E157" s="2">
        <f t="shared" si="32"/>
        <v>0.9285714285714286</v>
      </c>
      <c r="F157" s="2">
        <f t="shared" si="33"/>
        <v>0.07142857142857142</v>
      </c>
      <c r="G157" s="52"/>
      <c r="J157" s="49"/>
    </row>
    <row r="158" spans="1:10" ht="27.75">
      <c r="A158" s="41" t="s">
        <v>12</v>
      </c>
      <c r="B158" s="40">
        <v>367</v>
      </c>
      <c r="C158" s="6">
        <v>17</v>
      </c>
      <c r="D158" s="7">
        <f t="shared" si="31"/>
        <v>384</v>
      </c>
      <c r="E158" s="2">
        <f t="shared" si="32"/>
        <v>0.9557291666666666</v>
      </c>
      <c r="F158" s="2">
        <f t="shared" si="33"/>
        <v>0.044270833333333336</v>
      </c>
      <c r="G158" s="52"/>
      <c r="J158" s="54"/>
    </row>
    <row r="159" spans="1:10" ht="27.75">
      <c r="A159" s="22" t="s">
        <v>143</v>
      </c>
      <c r="B159" s="40">
        <v>1517</v>
      </c>
      <c r="C159" s="6">
        <v>77</v>
      </c>
      <c r="D159" s="7">
        <f t="shared" si="31"/>
        <v>1594</v>
      </c>
      <c r="E159" s="2">
        <f t="shared" si="32"/>
        <v>0.951693851944793</v>
      </c>
      <c r="F159" s="2">
        <f t="shared" si="33"/>
        <v>0.04830614805520703</v>
      </c>
      <c r="G159" s="52"/>
      <c r="J159" s="49"/>
    </row>
    <row r="160" spans="1:10" ht="27.75">
      <c r="A160" s="22" t="s">
        <v>144</v>
      </c>
      <c r="B160" s="40">
        <v>404</v>
      </c>
      <c r="C160" s="6">
        <v>34</v>
      </c>
      <c r="D160" s="7">
        <f t="shared" si="31"/>
        <v>438</v>
      </c>
      <c r="E160" s="2">
        <f t="shared" si="32"/>
        <v>0.9223744292237442</v>
      </c>
      <c r="F160" s="2">
        <f t="shared" si="33"/>
        <v>0.0776255707762557</v>
      </c>
      <c r="G160" s="52"/>
      <c r="J160" s="49"/>
    </row>
    <row r="161" spans="1:10" ht="27.75">
      <c r="A161" s="42" t="s">
        <v>132</v>
      </c>
      <c r="B161" s="40">
        <v>2561</v>
      </c>
      <c r="C161" s="6">
        <v>50</v>
      </c>
      <c r="D161" s="7">
        <f t="shared" si="31"/>
        <v>2611</v>
      </c>
      <c r="E161" s="2">
        <f t="shared" si="32"/>
        <v>0.9808502489467636</v>
      </c>
      <c r="F161" s="2">
        <f t="shared" si="33"/>
        <v>0.019149751053236307</v>
      </c>
      <c r="G161" s="52"/>
      <c r="J161" s="49"/>
    </row>
    <row r="162" spans="1:10" ht="27.75">
      <c r="A162" s="22" t="s">
        <v>145</v>
      </c>
      <c r="B162" s="40">
        <v>1293</v>
      </c>
      <c r="C162" s="6">
        <v>76</v>
      </c>
      <c r="D162" s="7">
        <f t="shared" si="31"/>
        <v>1369</v>
      </c>
      <c r="E162" s="2">
        <f t="shared" si="32"/>
        <v>0.9444850255661067</v>
      </c>
      <c r="F162" s="2">
        <f t="shared" si="33"/>
        <v>0.05551497443389335</v>
      </c>
      <c r="G162" s="52"/>
      <c r="J162" s="49"/>
    </row>
    <row r="163" spans="1:10" ht="27.75">
      <c r="A163" s="55" t="s">
        <v>9</v>
      </c>
      <c r="B163" s="46">
        <f>SUM(B151:B162)</f>
        <v>17737</v>
      </c>
      <c r="C163" s="47">
        <f>SUM(C151:C162)</f>
        <v>954</v>
      </c>
      <c r="D163" s="46">
        <f>B163+C163</f>
        <v>18691</v>
      </c>
      <c r="E163" s="1">
        <f>B163/D163</f>
        <v>0.9489593922208549</v>
      </c>
      <c r="F163" s="1">
        <f>C163/D163</f>
        <v>0.05104060777914504</v>
      </c>
      <c r="G163" s="52"/>
      <c r="J163" s="49"/>
    </row>
    <row r="167" spans="1:6" ht="30">
      <c r="A167" s="117" t="s">
        <v>107</v>
      </c>
      <c r="B167" s="117"/>
      <c r="C167" s="117"/>
      <c r="D167" s="117"/>
      <c r="E167" s="117"/>
      <c r="F167" s="117"/>
    </row>
    <row r="168" spans="1:6" ht="27.75">
      <c r="A168" s="18" t="s">
        <v>18</v>
      </c>
      <c r="B168" s="46" t="s">
        <v>97</v>
      </c>
      <c r="C168" s="46" t="s">
        <v>98</v>
      </c>
      <c r="D168" s="118" t="s">
        <v>39</v>
      </c>
      <c r="E168" s="118"/>
      <c r="F168" s="118"/>
    </row>
    <row r="169" spans="1:7" ht="27.75">
      <c r="A169" s="56" t="s">
        <v>32</v>
      </c>
      <c r="B169" s="3">
        <v>26989</v>
      </c>
      <c r="C169" s="3">
        <v>339852</v>
      </c>
      <c r="D169" s="115">
        <f>B169/C169</f>
        <v>0.07941398020314726</v>
      </c>
      <c r="E169" s="115"/>
      <c r="F169" s="115"/>
      <c r="G169" s="52"/>
    </row>
    <row r="170" spans="1:6" ht="27.75">
      <c r="A170" s="56" t="s">
        <v>33</v>
      </c>
      <c r="B170" s="3">
        <v>4759</v>
      </c>
      <c r="C170" s="3">
        <v>70861</v>
      </c>
      <c r="D170" s="115">
        <f>B170/C170</f>
        <v>0.06715965058353679</v>
      </c>
      <c r="E170" s="115"/>
      <c r="F170" s="115"/>
    </row>
    <row r="171" spans="1:6" ht="27.75">
      <c r="A171" s="57"/>
      <c r="B171" s="13"/>
      <c r="C171" s="13"/>
      <c r="D171" s="13"/>
      <c r="E171" s="12"/>
      <c r="F171" s="12"/>
    </row>
    <row r="172" spans="1:6" ht="27.75">
      <c r="A172" s="57"/>
      <c r="B172" s="13"/>
      <c r="C172" s="13"/>
      <c r="D172" s="13"/>
      <c r="E172" s="12"/>
      <c r="F172" s="12"/>
    </row>
    <row r="173" spans="1:7" ht="30">
      <c r="A173" s="57"/>
      <c r="B173" s="13"/>
      <c r="C173" s="13"/>
      <c r="D173" s="13"/>
      <c r="E173" s="12"/>
      <c r="F173" s="12"/>
      <c r="G173" s="45"/>
    </row>
    <row r="174" spans="1:6" ht="30">
      <c r="A174" s="117" t="s">
        <v>108</v>
      </c>
      <c r="B174" s="117"/>
      <c r="C174" s="117"/>
      <c r="D174" s="117"/>
      <c r="E174" s="117"/>
      <c r="F174" s="117"/>
    </row>
    <row r="175" spans="1:6" ht="27.75">
      <c r="A175" s="18" t="s">
        <v>99</v>
      </c>
      <c r="B175" s="46" t="s">
        <v>30</v>
      </c>
      <c r="C175" s="46" t="s">
        <v>31</v>
      </c>
      <c r="D175" s="118" t="s">
        <v>40</v>
      </c>
      <c r="E175" s="118"/>
      <c r="F175" s="118"/>
    </row>
    <row r="176" spans="1:6" ht="27.75">
      <c r="A176" s="56" t="s">
        <v>100</v>
      </c>
      <c r="B176" s="3">
        <v>6138</v>
      </c>
      <c r="C176" s="3">
        <v>21536</v>
      </c>
      <c r="D176" s="115">
        <f>B176/C176</f>
        <v>0.2850111441307578</v>
      </c>
      <c r="E176" s="115"/>
      <c r="F176" s="115"/>
    </row>
    <row r="177" spans="1:6" ht="27.75">
      <c r="A177" s="56" t="s">
        <v>35</v>
      </c>
      <c r="B177" s="3">
        <v>6771</v>
      </c>
      <c r="C177" s="3">
        <v>44238</v>
      </c>
      <c r="D177" s="115">
        <f>B177/C177</f>
        <v>0.15305845653058456</v>
      </c>
      <c r="E177" s="115"/>
      <c r="F177" s="115"/>
    </row>
    <row r="178" spans="1:6" ht="27.75">
      <c r="A178" s="56" t="s">
        <v>15</v>
      </c>
      <c r="B178" s="3">
        <v>4912</v>
      </c>
      <c r="C178" s="3">
        <v>3909</v>
      </c>
      <c r="D178" s="115">
        <f>B178/C178</f>
        <v>1.2565873624968023</v>
      </c>
      <c r="E178" s="115"/>
      <c r="F178" s="115"/>
    </row>
    <row r="179" spans="1:6" ht="27.75">
      <c r="A179" s="56" t="s">
        <v>50</v>
      </c>
      <c r="B179" s="3">
        <v>7778</v>
      </c>
      <c r="C179" s="3">
        <v>22457</v>
      </c>
      <c r="D179" s="115">
        <f>B179/C179</f>
        <v>0.34635080375829363</v>
      </c>
      <c r="E179" s="115"/>
      <c r="F179" s="115"/>
    </row>
    <row r="180" spans="1:6" ht="27.75">
      <c r="A180" s="56" t="s">
        <v>36</v>
      </c>
      <c r="B180" s="3">
        <v>241</v>
      </c>
      <c r="C180" s="3">
        <v>122665</v>
      </c>
      <c r="D180" s="115">
        <f>B180/C180</f>
        <v>0.0019647006073452086</v>
      </c>
      <c r="E180" s="115"/>
      <c r="F180" s="115"/>
    </row>
    <row r="181" spans="1:6" ht="27.75">
      <c r="A181" s="57"/>
      <c r="B181" s="13"/>
      <c r="C181" s="13"/>
      <c r="D181" s="14"/>
      <c r="E181" s="12"/>
      <c r="F181" s="12"/>
    </row>
    <row r="182" spans="1:6" ht="27.75">
      <c r="A182" s="57"/>
      <c r="B182" s="13"/>
      <c r="C182" s="13"/>
      <c r="D182" s="14"/>
      <c r="E182" s="12"/>
      <c r="F182" s="12"/>
    </row>
    <row r="183" spans="1:6" ht="30">
      <c r="A183" s="117" t="s">
        <v>109</v>
      </c>
      <c r="B183" s="117"/>
      <c r="C183" s="117"/>
      <c r="D183" s="117"/>
      <c r="E183" s="117"/>
      <c r="F183" s="117"/>
    </row>
    <row r="184" spans="1:6" ht="27.75">
      <c r="A184" s="18" t="s">
        <v>101</v>
      </c>
      <c r="B184" s="46" t="s">
        <v>30</v>
      </c>
      <c r="C184" s="46" t="s">
        <v>31</v>
      </c>
      <c r="D184" s="118" t="s">
        <v>52</v>
      </c>
      <c r="E184" s="118"/>
      <c r="F184" s="118"/>
    </row>
    <row r="185" spans="1:6" ht="27.75">
      <c r="A185" s="56" t="s">
        <v>34</v>
      </c>
      <c r="B185" s="3">
        <v>1316</v>
      </c>
      <c r="C185" s="3">
        <v>3786</v>
      </c>
      <c r="D185" s="115">
        <f>B185/C185</f>
        <v>0.3475964078182779</v>
      </c>
      <c r="E185" s="115"/>
      <c r="F185" s="115"/>
    </row>
    <row r="186" spans="1:6" ht="27.75">
      <c r="A186" s="56" t="s">
        <v>37</v>
      </c>
      <c r="B186" s="3">
        <v>1211</v>
      </c>
      <c r="C186" s="3">
        <v>10029</v>
      </c>
      <c r="D186" s="115">
        <f>B186/C186</f>
        <v>0.12074982550603251</v>
      </c>
      <c r="E186" s="115"/>
      <c r="F186" s="115"/>
    </row>
    <row r="187" spans="1:6" ht="27.75">
      <c r="A187" s="56" t="s">
        <v>15</v>
      </c>
      <c r="B187" s="3">
        <v>691</v>
      </c>
      <c r="C187" s="3">
        <v>860</v>
      </c>
      <c r="D187" s="115">
        <f>B187/C187</f>
        <v>0.8034883720930233</v>
      </c>
      <c r="E187" s="115"/>
      <c r="F187" s="115"/>
    </row>
    <row r="188" spans="1:6" ht="27.75">
      <c r="A188" s="56" t="s">
        <v>50</v>
      </c>
      <c r="B188" s="3">
        <v>959</v>
      </c>
      <c r="C188" s="3">
        <v>4733</v>
      </c>
      <c r="D188" s="115">
        <f>B188/C188</f>
        <v>0.20261990281005704</v>
      </c>
      <c r="E188" s="115"/>
      <c r="F188" s="115"/>
    </row>
    <row r="189" spans="1:6" ht="27.75">
      <c r="A189" s="56" t="s">
        <v>36</v>
      </c>
      <c r="B189" s="3">
        <v>96</v>
      </c>
      <c r="C189" s="3">
        <v>22878</v>
      </c>
      <c r="D189" s="115">
        <f>B189/C189</f>
        <v>0.004196170993968004</v>
      </c>
      <c r="E189" s="115"/>
      <c r="F189" s="115"/>
    </row>
    <row r="190" spans="1:6" ht="27.75">
      <c r="A190" s="57"/>
      <c r="B190" s="13"/>
      <c r="C190" s="13"/>
      <c r="D190" s="13"/>
      <c r="E190" s="12"/>
      <c r="F190" s="12"/>
    </row>
    <row r="191" spans="1:6" ht="27.75">
      <c r="A191" s="57"/>
      <c r="B191" s="13"/>
      <c r="C191" s="13"/>
      <c r="D191" s="13"/>
      <c r="E191" s="12"/>
      <c r="F191" s="12"/>
    </row>
    <row r="192" spans="1:6" ht="27.75">
      <c r="A192" s="57"/>
      <c r="B192" s="13"/>
      <c r="C192" s="13"/>
      <c r="D192" s="13"/>
      <c r="E192" s="12"/>
      <c r="F192" s="12"/>
    </row>
    <row r="193" spans="1:6" ht="30">
      <c r="A193" s="119" t="s">
        <v>137</v>
      </c>
      <c r="B193" s="119"/>
      <c r="C193" s="119"/>
      <c r="D193" s="119"/>
      <c r="E193" s="119"/>
      <c r="F193" s="119"/>
    </row>
    <row r="194" spans="1:10" ht="27.75">
      <c r="A194" s="118" t="s">
        <v>22</v>
      </c>
      <c r="B194" s="118"/>
      <c r="C194" s="46" t="s">
        <v>32</v>
      </c>
      <c r="D194" s="118" t="s">
        <v>41</v>
      </c>
      <c r="E194" s="118"/>
      <c r="F194" s="118"/>
      <c r="G194" s="49"/>
      <c r="J194" s="49"/>
    </row>
    <row r="195" spans="1:10" ht="27.75">
      <c r="A195" s="116" t="s">
        <v>51</v>
      </c>
      <c r="B195" s="116"/>
      <c r="C195" s="3">
        <v>26989</v>
      </c>
      <c r="D195" s="115"/>
      <c r="E195" s="115"/>
      <c r="F195" s="115"/>
      <c r="G195" s="49"/>
      <c r="J195" s="49"/>
    </row>
    <row r="196" spans="1:10" ht="27.75">
      <c r="A196" s="114" t="s">
        <v>34</v>
      </c>
      <c r="B196" s="114"/>
      <c r="C196" s="3">
        <v>6138</v>
      </c>
      <c r="D196" s="115">
        <f>C196/$C$195</f>
        <v>0.22742598836563044</v>
      </c>
      <c r="E196" s="115"/>
      <c r="F196" s="115"/>
      <c r="G196" s="49"/>
      <c r="J196" s="49"/>
    </row>
    <row r="197" spans="1:10" ht="27.75">
      <c r="A197" s="114" t="s">
        <v>37</v>
      </c>
      <c r="B197" s="114"/>
      <c r="C197" s="3">
        <v>6771</v>
      </c>
      <c r="D197" s="115">
        <f>C197/$C$195</f>
        <v>0.25087998814331763</v>
      </c>
      <c r="E197" s="115"/>
      <c r="F197" s="115"/>
      <c r="G197" s="49"/>
      <c r="J197" s="49"/>
    </row>
    <row r="198" spans="1:10" ht="27.75">
      <c r="A198" s="114" t="s">
        <v>15</v>
      </c>
      <c r="B198" s="114"/>
      <c r="C198" s="3">
        <v>4912</v>
      </c>
      <c r="D198" s="115">
        <f>C198/$C$195</f>
        <v>0.1820000741042647</v>
      </c>
      <c r="E198" s="115"/>
      <c r="F198" s="115"/>
      <c r="G198" s="49"/>
      <c r="J198" s="49"/>
    </row>
    <row r="199" spans="1:10" ht="27.75">
      <c r="A199" s="114" t="s">
        <v>50</v>
      </c>
      <c r="B199" s="114"/>
      <c r="C199" s="3">
        <v>7778</v>
      </c>
      <c r="D199" s="115">
        <f>C199/$C$195</f>
        <v>0.2881914854199859</v>
      </c>
      <c r="E199" s="115"/>
      <c r="F199" s="115"/>
      <c r="G199" s="49"/>
      <c r="J199" s="49"/>
    </row>
    <row r="200" spans="1:10" ht="27.75">
      <c r="A200" s="114" t="s">
        <v>38</v>
      </c>
      <c r="B200" s="114"/>
      <c r="C200" s="3">
        <v>241</v>
      </c>
      <c r="D200" s="115">
        <f>C200/$C$195</f>
        <v>0.008929563896402239</v>
      </c>
      <c r="E200" s="115"/>
      <c r="F200" s="115"/>
      <c r="G200" s="49"/>
      <c r="J200" s="49"/>
    </row>
    <row r="212" spans="1:7" ht="27.75">
      <c r="A212" s="110" t="s">
        <v>110</v>
      </c>
      <c r="B212" s="110"/>
      <c r="C212" s="110"/>
      <c r="D212" s="110"/>
      <c r="E212" s="110"/>
      <c r="F212" s="110"/>
      <c r="G212" s="12"/>
    </row>
    <row r="213" spans="1:6" ht="27.75">
      <c r="A213" s="111" t="s">
        <v>22</v>
      </c>
      <c r="B213" s="112"/>
      <c r="C213" s="46" t="s">
        <v>23</v>
      </c>
      <c r="D213" s="111" t="s">
        <v>102</v>
      </c>
      <c r="E213" s="113"/>
      <c r="F213" s="112"/>
    </row>
    <row r="214" spans="1:6" ht="27.75">
      <c r="A214" s="102" t="s">
        <v>24</v>
      </c>
      <c r="B214" s="103"/>
      <c r="C214" s="3">
        <v>29406</v>
      </c>
      <c r="D214" s="107"/>
      <c r="E214" s="108"/>
      <c r="F214" s="109"/>
    </row>
    <row r="215" spans="1:6" ht="27.75">
      <c r="A215" s="102" t="s">
        <v>25</v>
      </c>
      <c r="B215" s="103"/>
      <c r="C215" s="15">
        <v>339852</v>
      </c>
      <c r="D215" s="107">
        <f>C214/C215</f>
        <v>0.08652589950919812</v>
      </c>
      <c r="E215" s="108"/>
      <c r="F215" s="109"/>
    </row>
    <row r="216" spans="1:6" ht="27.75">
      <c r="A216" s="58"/>
      <c r="B216" s="16"/>
      <c r="C216" s="16"/>
      <c r="D216" s="17"/>
      <c r="E216" s="12"/>
      <c r="F216" s="12"/>
    </row>
    <row r="217" spans="1:6" ht="21">
      <c r="A217" s="110" t="s">
        <v>111</v>
      </c>
      <c r="B217" s="110"/>
      <c r="C217" s="110"/>
      <c r="D217" s="110"/>
      <c r="E217" s="110"/>
      <c r="F217" s="110"/>
    </row>
    <row r="218" spans="1:6" ht="27.75">
      <c r="A218" s="111" t="s">
        <v>22</v>
      </c>
      <c r="B218" s="112"/>
      <c r="C218" s="46" t="s">
        <v>23</v>
      </c>
      <c r="D218" s="111" t="s">
        <v>103</v>
      </c>
      <c r="E218" s="113"/>
      <c r="F218" s="112"/>
    </row>
    <row r="219" spans="1:6" ht="27.75">
      <c r="A219" s="102" t="s">
        <v>26</v>
      </c>
      <c r="B219" s="103"/>
      <c r="C219" s="3">
        <v>9701</v>
      </c>
      <c r="D219" s="107"/>
      <c r="E219" s="108"/>
      <c r="F219" s="109"/>
    </row>
    <row r="220" spans="1:6" ht="27.75">
      <c r="A220" s="102" t="s">
        <v>27</v>
      </c>
      <c r="B220" s="103"/>
      <c r="C220" s="3">
        <v>70861</v>
      </c>
      <c r="D220" s="107">
        <f>C219/C220</f>
        <v>0.13690182187663172</v>
      </c>
      <c r="E220" s="108"/>
      <c r="F220" s="109"/>
    </row>
    <row r="221" spans="1:6" ht="27.75">
      <c r="A221" s="58"/>
      <c r="B221" s="16"/>
      <c r="C221" s="16"/>
      <c r="D221" s="17"/>
      <c r="E221" s="12"/>
      <c r="F221" s="12"/>
    </row>
    <row r="222" spans="1:6" ht="21">
      <c r="A222" s="110" t="s">
        <v>112</v>
      </c>
      <c r="B222" s="110"/>
      <c r="C222" s="110"/>
      <c r="D222" s="110"/>
      <c r="E222" s="110"/>
      <c r="F222" s="110"/>
    </row>
    <row r="223" spans="1:6" ht="27.75">
      <c r="A223" s="111" t="s">
        <v>22</v>
      </c>
      <c r="B223" s="112"/>
      <c r="C223" s="46" t="s">
        <v>23</v>
      </c>
      <c r="D223" s="111" t="s">
        <v>138</v>
      </c>
      <c r="E223" s="113"/>
      <c r="F223" s="112"/>
    </row>
    <row r="224" spans="1:6" ht="27.75">
      <c r="A224" s="102" t="s">
        <v>24</v>
      </c>
      <c r="B224" s="103"/>
      <c r="C224" s="3">
        <v>29406</v>
      </c>
      <c r="D224" s="104"/>
      <c r="E224" s="105"/>
      <c r="F224" s="106"/>
    </row>
    <row r="225" spans="1:6" ht="27.75">
      <c r="A225" s="102" t="s">
        <v>26</v>
      </c>
      <c r="B225" s="103"/>
      <c r="C225" s="3">
        <v>9701</v>
      </c>
      <c r="D225" s="104">
        <f>C225/C224</f>
        <v>0.32989866013738695</v>
      </c>
      <c r="E225" s="105"/>
      <c r="F225" s="106"/>
    </row>
    <row r="226" spans="1:6" ht="27.75">
      <c r="A226" s="57"/>
      <c r="B226" s="13"/>
      <c r="C226" s="13"/>
      <c r="D226" s="17"/>
      <c r="E226" s="12"/>
      <c r="F226" s="12"/>
    </row>
    <row r="227" spans="1:6" ht="21">
      <c r="A227" s="110" t="s">
        <v>113</v>
      </c>
      <c r="B227" s="110"/>
      <c r="C227" s="110"/>
      <c r="D227" s="110"/>
      <c r="E227" s="110"/>
      <c r="F227" s="110"/>
    </row>
    <row r="228" spans="1:6" ht="27.75">
      <c r="A228" s="111" t="s">
        <v>47</v>
      </c>
      <c r="B228" s="112"/>
      <c r="C228" s="46" t="s">
        <v>23</v>
      </c>
      <c r="D228" s="111" t="s">
        <v>104</v>
      </c>
      <c r="E228" s="113"/>
      <c r="F228" s="112"/>
    </row>
    <row r="229" spans="1:6" ht="27.75">
      <c r="A229" s="102" t="s">
        <v>32</v>
      </c>
      <c r="B229" s="103"/>
      <c r="C229" s="3">
        <v>29406</v>
      </c>
      <c r="D229" s="104"/>
      <c r="E229" s="105"/>
      <c r="F229" s="106"/>
    </row>
    <row r="230" spans="1:6" ht="27.75">
      <c r="A230" s="102" t="s">
        <v>48</v>
      </c>
      <c r="B230" s="103"/>
      <c r="C230" s="15">
        <v>27671</v>
      </c>
      <c r="D230" s="104">
        <f>C230/C229</f>
        <v>0.9409984356933959</v>
      </c>
      <c r="E230" s="105"/>
      <c r="F230" s="106"/>
    </row>
    <row r="231" spans="1:6" ht="27.75">
      <c r="A231" s="102" t="s">
        <v>49</v>
      </c>
      <c r="B231" s="103"/>
      <c r="C231" s="15">
        <v>1735</v>
      </c>
      <c r="D231" s="104">
        <f>C231/C229</f>
        <v>0.059001564306604096</v>
      </c>
      <c r="E231" s="105"/>
      <c r="F231" s="106"/>
    </row>
    <row r="238" spans="8:10" ht="15">
      <c r="H238" s="9"/>
      <c r="I238" s="9"/>
      <c r="J238" s="9"/>
    </row>
  </sheetData>
  <sheetProtection/>
  <mergeCells count="75">
    <mergeCell ref="A231:B231"/>
    <mergeCell ref="D231:F231"/>
    <mergeCell ref="A227:F227"/>
    <mergeCell ref="A228:B228"/>
    <mergeCell ref="D228:F228"/>
    <mergeCell ref="A229:B229"/>
    <mergeCell ref="D229:F229"/>
    <mergeCell ref="A230:B230"/>
    <mergeCell ref="D230:F230"/>
    <mergeCell ref="A225:B225"/>
    <mergeCell ref="D225:F225"/>
    <mergeCell ref="A217:F217"/>
    <mergeCell ref="A218:B218"/>
    <mergeCell ref="D218:F218"/>
    <mergeCell ref="A219:B219"/>
    <mergeCell ref="D219:F219"/>
    <mergeCell ref="A220:B220"/>
    <mergeCell ref="D220:F220"/>
    <mergeCell ref="A222:F222"/>
    <mergeCell ref="A223:B223"/>
    <mergeCell ref="D223:F223"/>
    <mergeCell ref="A224:B224"/>
    <mergeCell ref="D224:F224"/>
    <mergeCell ref="A215:B215"/>
    <mergeCell ref="D215:F215"/>
    <mergeCell ref="A198:B198"/>
    <mergeCell ref="D198:F198"/>
    <mergeCell ref="A199:B199"/>
    <mergeCell ref="D199:F199"/>
    <mergeCell ref="A200:B200"/>
    <mergeCell ref="D200:F200"/>
    <mergeCell ref="A212:F212"/>
    <mergeCell ref="A213:B213"/>
    <mergeCell ref="D213:F213"/>
    <mergeCell ref="A214:B214"/>
    <mergeCell ref="D214:F214"/>
    <mergeCell ref="A195:B195"/>
    <mergeCell ref="D195:F195"/>
    <mergeCell ref="A196:B196"/>
    <mergeCell ref="D196:F196"/>
    <mergeCell ref="A197:B197"/>
    <mergeCell ref="D197:F197"/>
    <mergeCell ref="A194:B194"/>
    <mergeCell ref="D194:F194"/>
    <mergeCell ref="D178:F178"/>
    <mergeCell ref="D179:F179"/>
    <mergeCell ref="D180:F180"/>
    <mergeCell ref="A183:F183"/>
    <mergeCell ref="D184:F184"/>
    <mergeCell ref="D185:F185"/>
    <mergeCell ref="D186:F186"/>
    <mergeCell ref="D187:F187"/>
    <mergeCell ref="D188:F188"/>
    <mergeCell ref="D189:F189"/>
    <mergeCell ref="A193:F193"/>
    <mergeCell ref="D177:F177"/>
    <mergeCell ref="A70:G70"/>
    <mergeCell ref="A104:G104"/>
    <mergeCell ref="A134:F134"/>
    <mergeCell ref="A149:F149"/>
    <mergeCell ref="A167:F167"/>
    <mergeCell ref="D168:F168"/>
    <mergeCell ref="D169:F169"/>
    <mergeCell ref="D170:F170"/>
    <mergeCell ref="A174:F174"/>
    <mergeCell ref="D175:F175"/>
    <mergeCell ref="D176:F176"/>
    <mergeCell ref="A36:G36"/>
    <mergeCell ref="A61:G61"/>
    <mergeCell ref="A86:G86"/>
    <mergeCell ref="A119:G119"/>
    <mergeCell ref="A1:C1"/>
    <mergeCell ref="A4:G4"/>
    <mergeCell ref="A21:G21"/>
    <mergeCell ref="A53:G53"/>
  </mergeCells>
  <printOptions horizontalCentered="1" verticalCentered="1"/>
  <pageMargins left="0.1968503937007874" right="0.3937007874015748" top="0" bottom="0" header="0" footer="0"/>
  <pageSetup horizontalDpi="600" verticalDpi="600" orientation="landscape" paperSize="9" scale="85" r:id="rId1"/>
  <rowBreaks count="10" manualBreakCount="10">
    <brk id="16" max="255" man="1"/>
    <brk id="20" max="255" man="1"/>
    <brk id="33" max="255" man="1"/>
    <brk id="52" max="255" man="1"/>
    <brk id="69" max="255" man="1"/>
    <brk id="84" max="255" man="1"/>
    <brk id="133" max="255" man="1"/>
    <brk id="148" max="255" man="1"/>
    <brk id="163" max="255" man="1"/>
    <brk id="1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G141"/>
  <sheetViews>
    <sheetView rightToLeft="1" zoomScalePageLayoutView="0" workbookViewId="0" topLeftCell="A1">
      <selection activeCell="A11" sqref="A11"/>
    </sheetView>
  </sheetViews>
  <sheetFormatPr defaultColWidth="9.140625" defaultRowHeight="15"/>
  <sheetData>
    <row r="4" spans="1:7" ht="27.75">
      <c r="A4" s="120" t="s">
        <v>163</v>
      </c>
      <c r="B4" s="120"/>
      <c r="C4" s="120"/>
      <c r="D4" s="120"/>
      <c r="E4" s="120"/>
      <c r="F4" s="120"/>
      <c r="G4" s="120"/>
    </row>
    <row r="5" spans="1:7" ht="166.5">
      <c r="A5" s="4" t="s">
        <v>0</v>
      </c>
      <c r="B5" s="4" t="s">
        <v>1</v>
      </c>
      <c r="C5" s="4" t="s">
        <v>164</v>
      </c>
      <c r="D5" s="77" t="s">
        <v>165</v>
      </c>
      <c r="E5" s="4" t="s">
        <v>65</v>
      </c>
      <c r="F5" s="4" t="s">
        <v>66</v>
      </c>
      <c r="G5" s="4" t="s">
        <v>166</v>
      </c>
    </row>
    <row r="6" spans="1:7" ht="55.5">
      <c r="A6" s="6" t="s">
        <v>4</v>
      </c>
      <c r="B6" s="78">
        <v>804</v>
      </c>
      <c r="C6" s="78">
        <v>192</v>
      </c>
      <c r="D6" s="78">
        <f>SUM(B6:C6)</f>
        <v>996</v>
      </c>
      <c r="E6" s="2">
        <f>B6/D6</f>
        <v>0.8072289156626506</v>
      </c>
      <c r="F6" s="2">
        <f>C6/D6</f>
        <v>0.1927710843373494</v>
      </c>
      <c r="G6" s="1" t="e">
        <f>D6/$D$330</f>
        <v>#DIV/0!</v>
      </c>
    </row>
    <row r="7" spans="1:7" ht="55.5">
      <c r="A7" s="6" t="s">
        <v>53</v>
      </c>
      <c r="B7" s="78">
        <v>255</v>
      </c>
      <c r="C7" s="78">
        <v>80</v>
      </c>
      <c r="D7" s="78">
        <f aca="true" t="shared" si="0" ref="D7:D33">SUM(B7:C7)</f>
        <v>335</v>
      </c>
      <c r="E7" s="2">
        <f aca="true" t="shared" si="1" ref="E7:E34">B7/D7</f>
        <v>0.7611940298507462</v>
      </c>
      <c r="F7" s="2">
        <f aca="true" t="shared" si="2" ref="F7:F34">C7/D7</f>
        <v>0.23880597014925373</v>
      </c>
      <c r="G7" s="1" t="e">
        <f aca="true" t="shared" si="3" ref="G7:G34">D7/$D$330</f>
        <v>#DIV/0!</v>
      </c>
    </row>
    <row r="8" spans="1:7" ht="55.5">
      <c r="A8" s="6" t="s">
        <v>5</v>
      </c>
      <c r="B8" s="78">
        <v>137</v>
      </c>
      <c r="C8" s="78">
        <v>124</v>
      </c>
      <c r="D8" s="78">
        <f t="shared" si="0"/>
        <v>261</v>
      </c>
      <c r="E8" s="2">
        <f t="shared" si="1"/>
        <v>0.524904214559387</v>
      </c>
      <c r="F8" s="2">
        <f t="shared" si="2"/>
        <v>0.47509578544061304</v>
      </c>
      <c r="G8" s="1" t="e">
        <f t="shared" si="3"/>
        <v>#DIV/0!</v>
      </c>
    </row>
    <row r="9" spans="1:7" ht="55.5">
      <c r="A9" s="75" t="s">
        <v>54</v>
      </c>
      <c r="B9" s="78">
        <v>555</v>
      </c>
      <c r="C9" s="78">
        <v>321</v>
      </c>
      <c r="D9" s="78">
        <f t="shared" si="0"/>
        <v>876</v>
      </c>
      <c r="E9" s="2">
        <f t="shared" si="1"/>
        <v>0.6335616438356164</v>
      </c>
      <c r="F9" s="2">
        <f t="shared" si="2"/>
        <v>0.3664383561643836</v>
      </c>
      <c r="G9" s="1" t="e">
        <f t="shared" si="3"/>
        <v>#DIV/0!</v>
      </c>
    </row>
    <row r="10" spans="1:7" ht="55.5">
      <c r="A10" s="75" t="s">
        <v>6</v>
      </c>
      <c r="B10" s="78">
        <v>147</v>
      </c>
      <c r="C10" s="78">
        <v>109</v>
      </c>
      <c r="D10" s="78">
        <f t="shared" si="0"/>
        <v>256</v>
      </c>
      <c r="E10" s="2">
        <f t="shared" si="1"/>
        <v>0.57421875</v>
      </c>
      <c r="F10" s="2">
        <f t="shared" si="2"/>
        <v>0.42578125</v>
      </c>
      <c r="G10" s="1" t="e">
        <f t="shared" si="3"/>
        <v>#DIV/0!</v>
      </c>
    </row>
    <row r="11" spans="1:7" ht="111">
      <c r="A11" s="75" t="s">
        <v>167</v>
      </c>
      <c r="B11" s="78">
        <v>1025</v>
      </c>
      <c r="C11" s="78">
        <v>393</v>
      </c>
      <c r="D11" s="78">
        <f t="shared" si="0"/>
        <v>1418</v>
      </c>
      <c r="E11" s="2">
        <f t="shared" si="1"/>
        <v>0.7228490832157969</v>
      </c>
      <c r="F11" s="2">
        <f t="shared" si="2"/>
        <v>0.2771509167842031</v>
      </c>
      <c r="G11" s="1" t="e">
        <f t="shared" si="3"/>
        <v>#DIV/0!</v>
      </c>
    </row>
    <row r="12" spans="1:7" ht="83.25">
      <c r="A12" s="75" t="s">
        <v>168</v>
      </c>
      <c r="B12" s="78">
        <v>182</v>
      </c>
      <c r="C12" s="78">
        <v>83</v>
      </c>
      <c r="D12" s="78">
        <f t="shared" si="0"/>
        <v>265</v>
      </c>
      <c r="E12" s="2">
        <f t="shared" si="1"/>
        <v>0.6867924528301886</v>
      </c>
      <c r="F12" s="2">
        <f t="shared" si="2"/>
        <v>0.3132075471698113</v>
      </c>
      <c r="G12" s="1" t="e">
        <f t="shared" si="3"/>
        <v>#DIV/0!</v>
      </c>
    </row>
    <row r="13" spans="1:7" ht="55.5">
      <c r="A13" s="75" t="s">
        <v>83</v>
      </c>
      <c r="B13" s="78">
        <v>171</v>
      </c>
      <c r="C13" s="78">
        <v>95</v>
      </c>
      <c r="D13" s="78">
        <f t="shared" si="0"/>
        <v>266</v>
      </c>
      <c r="E13" s="2">
        <f>B13/D13</f>
        <v>0.6428571428571429</v>
      </c>
      <c r="F13" s="2">
        <f>C13/D13</f>
        <v>0.35714285714285715</v>
      </c>
      <c r="G13" s="1" t="e">
        <f t="shared" si="3"/>
        <v>#DIV/0!</v>
      </c>
    </row>
    <row r="14" spans="1:7" ht="138.75">
      <c r="A14" s="6" t="s">
        <v>96</v>
      </c>
      <c r="B14" s="78">
        <v>9</v>
      </c>
      <c r="C14" s="78">
        <v>8</v>
      </c>
      <c r="D14" s="78">
        <f t="shared" si="0"/>
        <v>17</v>
      </c>
      <c r="E14" s="2">
        <f t="shared" si="1"/>
        <v>0.5294117647058824</v>
      </c>
      <c r="F14" s="2">
        <f t="shared" si="2"/>
        <v>0.47058823529411764</v>
      </c>
      <c r="G14" s="1" t="e">
        <f t="shared" si="3"/>
        <v>#DIV/0!</v>
      </c>
    </row>
    <row r="15" spans="1:7" ht="55.5">
      <c r="A15" s="6" t="s">
        <v>46</v>
      </c>
      <c r="B15" s="78">
        <v>66</v>
      </c>
      <c r="C15" s="78">
        <v>35</v>
      </c>
      <c r="D15" s="78">
        <f t="shared" si="0"/>
        <v>101</v>
      </c>
      <c r="E15" s="2">
        <f t="shared" si="1"/>
        <v>0.6534653465346535</v>
      </c>
      <c r="F15" s="2">
        <f t="shared" si="2"/>
        <v>0.3465346534653465</v>
      </c>
      <c r="G15" s="1" t="e">
        <f t="shared" si="3"/>
        <v>#DIV/0!</v>
      </c>
    </row>
    <row r="16" spans="1:7" ht="55.5">
      <c r="A16" s="75" t="s">
        <v>58</v>
      </c>
      <c r="B16" s="78">
        <v>725</v>
      </c>
      <c r="C16" s="78">
        <v>350</v>
      </c>
      <c r="D16" s="78">
        <f t="shared" si="0"/>
        <v>1075</v>
      </c>
      <c r="E16" s="2">
        <f t="shared" si="1"/>
        <v>0.6744186046511628</v>
      </c>
      <c r="F16" s="2">
        <f t="shared" si="2"/>
        <v>0.32558139534883723</v>
      </c>
      <c r="G16" s="1" t="e">
        <f t="shared" si="3"/>
        <v>#DIV/0!</v>
      </c>
    </row>
    <row r="17" spans="1:7" ht="55.5">
      <c r="A17" s="6" t="s">
        <v>8</v>
      </c>
      <c r="B17" s="78">
        <v>127</v>
      </c>
      <c r="C17" s="78">
        <v>11</v>
      </c>
      <c r="D17" s="78">
        <f t="shared" si="0"/>
        <v>138</v>
      </c>
      <c r="E17" s="2">
        <f t="shared" si="1"/>
        <v>0.9202898550724637</v>
      </c>
      <c r="F17" s="2">
        <f t="shared" si="2"/>
        <v>0.07971014492753623</v>
      </c>
      <c r="G17" s="1" t="e">
        <f t="shared" si="3"/>
        <v>#DIV/0!</v>
      </c>
    </row>
    <row r="18" spans="1:7" ht="55.5">
      <c r="A18" s="75" t="s">
        <v>16</v>
      </c>
      <c r="B18" s="78">
        <v>848</v>
      </c>
      <c r="C18" s="78">
        <v>417</v>
      </c>
      <c r="D18" s="78">
        <f t="shared" si="0"/>
        <v>1265</v>
      </c>
      <c r="E18" s="2">
        <f t="shared" si="1"/>
        <v>0.6703557312252965</v>
      </c>
      <c r="F18" s="2">
        <f t="shared" si="2"/>
        <v>0.32964426877470354</v>
      </c>
      <c r="G18" s="1" t="e">
        <f t="shared" si="3"/>
        <v>#DIV/0!</v>
      </c>
    </row>
    <row r="19" spans="1:7" ht="55.5">
      <c r="A19" s="75" t="s">
        <v>7</v>
      </c>
      <c r="B19" s="78">
        <v>369</v>
      </c>
      <c r="C19" s="78">
        <v>147</v>
      </c>
      <c r="D19" s="78">
        <f t="shared" si="0"/>
        <v>516</v>
      </c>
      <c r="E19" s="2">
        <f t="shared" si="1"/>
        <v>0.7151162790697675</v>
      </c>
      <c r="F19" s="2">
        <f t="shared" si="2"/>
        <v>0.28488372093023256</v>
      </c>
      <c r="G19" s="1" t="e">
        <f t="shared" si="3"/>
        <v>#DIV/0!</v>
      </c>
    </row>
    <row r="20" spans="1:7" ht="55.5">
      <c r="A20" s="75" t="s">
        <v>169</v>
      </c>
      <c r="B20" s="78">
        <v>661</v>
      </c>
      <c r="C20" s="78">
        <v>539</v>
      </c>
      <c r="D20" s="78">
        <f t="shared" si="0"/>
        <v>1200</v>
      </c>
      <c r="E20" s="2">
        <f t="shared" si="1"/>
        <v>0.5508333333333333</v>
      </c>
      <c r="F20" s="2">
        <f t="shared" si="2"/>
        <v>0.44916666666666666</v>
      </c>
      <c r="G20" s="1" t="e">
        <f t="shared" si="3"/>
        <v>#DIV/0!</v>
      </c>
    </row>
    <row r="21" spans="1:7" ht="55.5">
      <c r="A21" s="75" t="s">
        <v>170</v>
      </c>
      <c r="B21" s="78">
        <v>220</v>
      </c>
      <c r="C21" s="78">
        <v>296</v>
      </c>
      <c r="D21" s="78">
        <f t="shared" si="0"/>
        <v>516</v>
      </c>
      <c r="E21" s="2">
        <f t="shared" si="1"/>
        <v>0.4263565891472868</v>
      </c>
      <c r="F21" s="2">
        <f t="shared" si="2"/>
        <v>0.5736434108527132</v>
      </c>
      <c r="G21" s="1" t="e">
        <f t="shared" si="3"/>
        <v>#DIV/0!</v>
      </c>
    </row>
    <row r="22" spans="1:7" ht="55.5">
      <c r="A22" s="75" t="s">
        <v>11</v>
      </c>
      <c r="B22" s="78">
        <v>140</v>
      </c>
      <c r="C22" s="78">
        <v>48</v>
      </c>
      <c r="D22" s="78">
        <f t="shared" si="0"/>
        <v>188</v>
      </c>
      <c r="E22" s="2">
        <f t="shared" si="1"/>
        <v>0.7446808510638298</v>
      </c>
      <c r="F22" s="2">
        <f t="shared" si="2"/>
        <v>0.2553191489361702</v>
      </c>
      <c r="G22" s="1" t="e">
        <f t="shared" si="3"/>
        <v>#DIV/0!</v>
      </c>
    </row>
    <row r="23" spans="1:7" ht="55.5">
      <c r="A23" s="75" t="s">
        <v>13</v>
      </c>
      <c r="B23" s="78">
        <v>59</v>
      </c>
      <c r="C23" s="78">
        <v>10</v>
      </c>
      <c r="D23" s="78">
        <f t="shared" si="0"/>
        <v>69</v>
      </c>
      <c r="E23" s="2">
        <f t="shared" si="1"/>
        <v>0.855072463768116</v>
      </c>
      <c r="F23" s="2">
        <f t="shared" si="2"/>
        <v>0.14492753623188406</v>
      </c>
      <c r="G23" s="1" t="e">
        <f t="shared" si="3"/>
        <v>#DIV/0!</v>
      </c>
    </row>
    <row r="24" spans="1:7" ht="55.5">
      <c r="A24" s="75" t="s">
        <v>28</v>
      </c>
      <c r="B24" s="78">
        <v>41</v>
      </c>
      <c r="C24" s="78">
        <v>6</v>
      </c>
      <c r="D24" s="78">
        <f t="shared" si="0"/>
        <v>47</v>
      </c>
      <c r="E24" s="2">
        <f t="shared" si="1"/>
        <v>0.8723404255319149</v>
      </c>
      <c r="F24" s="2">
        <f t="shared" si="2"/>
        <v>0.1276595744680851</v>
      </c>
      <c r="G24" s="1" t="e">
        <f t="shared" si="3"/>
        <v>#DIV/0!</v>
      </c>
    </row>
    <row r="25" spans="1:7" ht="55.5">
      <c r="A25" s="75" t="s">
        <v>14</v>
      </c>
      <c r="B25" s="78">
        <v>140</v>
      </c>
      <c r="C25" s="78">
        <v>38</v>
      </c>
      <c r="D25" s="78">
        <f t="shared" si="0"/>
        <v>178</v>
      </c>
      <c r="E25" s="2">
        <f t="shared" si="1"/>
        <v>0.7865168539325843</v>
      </c>
      <c r="F25" s="2">
        <f t="shared" si="2"/>
        <v>0.21348314606741572</v>
      </c>
      <c r="G25" s="1" t="e">
        <f t="shared" si="3"/>
        <v>#DIV/0!</v>
      </c>
    </row>
    <row r="26" spans="1:7" ht="55.5">
      <c r="A26" s="75" t="s">
        <v>10</v>
      </c>
      <c r="B26" s="78">
        <v>26</v>
      </c>
      <c r="C26" s="78">
        <v>45</v>
      </c>
      <c r="D26" s="78">
        <f t="shared" si="0"/>
        <v>71</v>
      </c>
      <c r="E26" s="2">
        <f t="shared" si="1"/>
        <v>0.36619718309859156</v>
      </c>
      <c r="F26" s="2">
        <f t="shared" si="2"/>
        <v>0.6338028169014085</v>
      </c>
      <c r="G26" s="1" t="e">
        <f t="shared" si="3"/>
        <v>#DIV/0!</v>
      </c>
    </row>
    <row r="27" spans="1:7" ht="55.5">
      <c r="A27" s="75" t="s">
        <v>29</v>
      </c>
      <c r="B27" s="78">
        <v>17</v>
      </c>
      <c r="C27" s="78">
        <v>18</v>
      </c>
      <c r="D27" s="78">
        <f t="shared" si="0"/>
        <v>35</v>
      </c>
      <c r="E27" s="2">
        <f t="shared" si="1"/>
        <v>0.4857142857142857</v>
      </c>
      <c r="F27" s="2">
        <f t="shared" si="2"/>
        <v>0.5142857142857142</v>
      </c>
      <c r="G27" s="1" t="e">
        <f t="shared" si="3"/>
        <v>#DIV/0!</v>
      </c>
    </row>
    <row r="28" spans="1:7" ht="55.5">
      <c r="A28" s="75" t="s">
        <v>21</v>
      </c>
      <c r="B28" s="78">
        <v>56</v>
      </c>
      <c r="C28" s="78">
        <v>28</v>
      </c>
      <c r="D28" s="78">
        <f t="shared" si="0"/>
        <v>84</v>
      </c>
      <c r="E28" s="2">
        <f t="shared" si="1"/>
        <v>0.6666666666666666</v>
      </c>
      <c r="F28" s="2">
        <f t="shared" si="2"/>
        <v>0.3333333333333333</v>
      </c>
      <c r="G28" s="1" t="e">
        <f t="shared" si="3"/>
        <v>#DIV/0!</v>
      </c>
    </row>
    <row r="29" spans="1:7" ht="55.5">
      <c r="A29" s="75" t="s">
        <v>61</v>
      </c>
      <c r="B29" s="78">
        <v>5</v>
      </c>
      <c r="C29" s="78">
        <v>3</v>
      </c>
      <c r="D29" s="78">
        <f t="shared" si="0"/>
        <v>8</v>
      </c>
      <c r="E29" s="2">
        <f t="shared" si="1"/>
        <v>0.625</v>
      </c>
      <c r="F29" s="2">
        <f t="shared" si="2"/>
        <v>0.375</v>
      </c>
      <c r="G29" s="1" t="e">
        <f t="shared" si="3"/>
        <v>#DIV/0!</v>
      </c>
    </row>
    <row r="30" spans="1:7" ht="55.5">
      <c r="A30" s="75" t="s">
        <v>42</v>
      </c>
      <c r="B30" s="78">
        <v>13</v>
      </c>
      <c r="C30" s="78">
        <v>8</v>
      </c>
      <c r="D30" s="78">
        <f t="shared" si="0"/>
        <v>21</v>
      </c>
      <c r="E30" s="2">
        <f>B30/D30</f>
        <v>0.6190476190476191</v>
      </c>
      <c r="F30" s="2">
        <f>C30/D30</f>
        <v>0.38095238095238093</v>
      </c>
      <c r="G30" s="1" t="e">
        <f t="shared" si="3"/>
        <v>#DIV/0!</v>
      </c>
    </row>
    <row r="31" spans="1:7" ht="111">
      <c r="A31" s="79" t="s">
        <v>171</v>
      </c>
      <c r="B31" s="78">
        <v>24</v>
      </c>
      <c r="C31" s="78">
        <v>6</v>
      </c>
      <c r="D31" s="78">
        <f t="shared" si="0"/>
        <v>30</v>
      </c>
      <c r="E31" s="2">
        <f t="shared" si="1"/>
        <v>0.8</v>
      </c>
      <c r="F31" s="2">
        <f t="shared" si="2"/>
        <v>0.2</v>
      </c>
      <c r="G31" s="1" t="e">
        <f t="shared" si="3"/>
        <v>#DIV/0!</v>
      </c>
    </row>
    <row r="32" spans="1:7" ht="111">
      <c r="A32" s="79" t="s">
        <v>172</v>
      </c>
      <c r="B32" s="78">
        <v>12</v>
      </c>
      <c r="C32" s="78">
        <v>3</v>
      </c>
      <c r="D32" s="78">
        <f t="shared" si="0"/>
        <v>15</v>
      </c>
      <c r="E32" s="2">
        <f t="shared" si="1"/>
        <v>0.8</v>
      </c>
      <c r="F32" s="2">
        <f t="shared" si="2"/>
        <v>0.2</v>
      </c>
      <c r="G32" s="1" t="e">
        <f t="shared" si="3"/>
        <v>#DIV/0!</v>
      </c>
    </row>
    <row r="33" spans="1:7" ht="83.25">
      <c r="A33" s="79" t="s">
        <v>173</v>
      </c>
      <c r="B33" s="78">
        <v>23</v>
      </c>
      <c r="C33" s="78">
        <v>59</v>
      </c>
      <c r="D33" s="78">
        <f t="shared" si="0"/>
        <v>82</v>
      </c>
      <c r="E33" s="2">
        <f t="shared" si="1"/>
        <v>0.2804878048780488</v>
      </c>
      <c r="F33" s="2">
        <f t="shared" si="2"/>
        <v>0.7195121951219512</v>
      </c>
      <c r="G33" s="1" t="e">
        <f t="shared" si="3"/>
        <v>#DIV/0!</v>
      </c>
    </row>
    <row r="34" spans="1:7" ht="55.5">
      <c r="A34" s="77" t="s">
        <v>9</v>
      </c>
      <c r="B34" s="74">
        <f>SUM(B6:B33)</f>
        <v>6857</v>
      </c>
      <c r="C34" s="74">
        <f>SUM(C6:C33)</f>
        <v>3472</v>
      </c>
      <c r="D34" s="74">
        <f>SUM(D6:D33)</f>
        <v>10329</v>
      </c>
      <c r="E34" s="1">
        <f t="shared" si="1"/>
        <v>0.6638590376609546</v>
      </c>
      <c r="F34" s="1">
        <f t="shared" si="2"/>
        <v>0.3361409623390454</v>
      </c>
      <c r="G34" s="1" t="e">
        <f t="shared" si="3"/>
        <v>#DIV/0!</v>
      </c>
    </row>
    <row r="35" spans="1:7" ht="18.75">
      <c r="A35" s="80"/>
      <c r="B35" s="81"/>
      <c r="C35" s="81"/>
      <c r="D35" s="81"/>
      <c r="E35" s="81"/>
      <c r="F35" s="81"/>
      <c r="G35" s="81"/>
    </row>
    <row r="36" spans="1:7" ht="18.75">
      <c r="A36" s="80"/>
      <c r="B36" s="81"/>
      <c r="C36" s="81"/>
      <c r="D36" s="81"/>
      <c r="E36" s="81"/>
      <c r="F36" s="81"/>
      <c r="G36" s="81"/>
    </row>
    <row r="37" spans="1:7" ht="18.75">
      <c r="A37" s="80"/>
      <c r="B37" s="81"/>
      <c r="C37" s="81"/>
      <c r="D37" s="81"/>
      <c r="E37" s="81"/>
      <c r="F37" s="81"/>
      <c r="G37" s="81"/>
    </row>
    <row r="38" spans="1:7" ht="18.75">
      <c r="A38" s="80"/>
      <c r="B38" s="81"/>
      <c r="C38" s="81"/>
      <c r="D38" s="81"/>
      <c r="E38" s="81"/>
      <c r="F38" s="81"/>
      <c r="G38" s="81"/>
    </row>
    <row r="39" spans="1:7" ht="18.75">
      <c r="A39" s="80"/>
      <c r="B39" s="81"/>
      <c r="C39" s="81"/>
      <c r="D39" s="81"/>
      <c r="E39" s="81"/>
      <c r="F39" s="81"/>
      <c r="G39" s="81"/>
    </row>
    <row r="40" spans="1:7" ht="18.75">
      <c r="A40" s="80"/>
      <c r="B40" s="81"/>
      <c r="C40" s="81"/>
      <c r="D40" s="81"/>
      <c r="E40" s="81"/>
      <c r="F40" s="81"/>
      <c r="G40" s="81"/>
    </row>
    <row r="41" spans="1:7" ht="27.75">
      <c r="A41" s="121" t="s">
        <v>174</v>
      </c>
      <c r="B41" s="121"/>
      <c r="C41" s="121"/>
      <c r="D41" s="121"/>
      <c r="E41" s="81"/>
      <c r="F41" s="81"/>
      <c r="G41" s="81"/>
    </row>
    <row r="42" spans="1:7" ht="166.5">
      <c r="A42" s="4" t="s">
        <v>0</v>
      </c>
      <c r="B42" s="4" t="s">
        <v>32</v>
      </c>
      <c r="C42" s="4" t="s">
        <v>175</v>
      </c>
      <c r="D42" s="4" t="s">
        <v>176</v>
      </c>
      <c r="E42" s="81"/>
      <c r="F42" s="81"/>
      <c r="G42" s="81"/>
    </row>
    <row r="43" spans="1:7" ht="55.5">
      <c r="A43" s="82" t="s">
        <v>4</v>
      </c>
      <c r="B43" s="65">
        <v>11041</v>
      </c>
      <c r="C43" s="65">
        <v>996</v>
      </c>
      <c r="D43" s="83">
        <f>B43/C43</f>
        <v>11.085341365461847</v>
      </c>
      <c r="E43" s="81"/>
      <c r="F43" s="81"/>
      <c r="G43" s="84"/>
    </row>
    <row r="44" spans="1:7" ht="55.5">
      <c r="A44" s="82" t="s">
        <v>53</v>
      </c>
      <c r="B44" s="65">
        <v>4044</v>
      </c>
      <c r="C44" s="65">
        <v>335</v>
      </c>
      <c r="D44" s="83">
        <f aca="true" t="shared" si="4" ref="D44:D68">B44/C44</f>
        <v>12.071641791044776</v>
      </c>
      <c r="E44" s="81"/>
      <c r="F44" s="81"/>
      <c r="G44" s="84"/>
    </row>
    <row r="45" spans="1:7" ht="27.75">
      <c r="A45" s="82" t="s">
        <v>5</v>
      </c>
      <c r="B45" s="65">
        <v>5092</v>
      </c>
      <c r="C45" s="65">
        <v>261</v>
      </c>
      <c r="D45" s="83">
        <f t="shared" si="4"/>
        <v>19.509578544061302</v>
      </c>
      <c r="E45" s="81"/>
      <c r="F45" s="81"/>
      <c r="G45" s="84"/>
    </row>
    <row r="46" spans="1:7" ht="55.5">
      <c r="A46" s="8" t="s">
        <v>54</v>
      </c>
      <c r="B46" s="65">
        <v>10872</v>
      </c>
      <c r="C46" s="65">
        <v>876</v>
      </c>
      <c r="D46" s="83">
        <f t="shared" si="4"/>
        <v>12.41095890410959</v>
      </c>
      <c r="E46" s="81"/>
      <c r="F46" s="81"/>
      <c r="G46" s="84"/>
    </row>
    <row r="47" spans="1:7" ht="55.5">
      <c r="A47" s="8" t="s">
        <v>6</v>
      </c>
      <c r="B47" s="65">
        <v>4235</v>
      </c>
      <c r="C47" s="65">
        <v>256</v>
      </c>
      <c r="D47" s="83">
        <f t="shared" si="4"/>
        <v>16.54296875</v>
      </c>
      <c r="E47" s="81"/>
      <c r="F47" s="81"/>
      <c r="G47" s="84"/>
    </row>
    <row r="48" spans="1:7" ht="111">
      <c r="A48" s="8" t="s">
        <v>167</v>
      </c>
      <c r="B48" s="65">
        <v>20255</v>
      </c>
      <c r="C48" s="65">
        <v>1418</v>
      </c>
      <c r="D48" s="83">
        <f t="shared" si="4"/>
        <v>14.284203102961918</v>
      </c>
      <c r="E48" s="81"/>
      <c r="F48" s="81"/>
      <c r="G48" s="84"/>
    </row>
    <row r="49" spans="1:7" ht="83.25">
      <c r="A49" s="8" t="s">
        <v>168</v>
      </c>
      <c r="B49" s="65">
        <v>3354</v>
      </c>
      <c r="C49" s="65">
        <v>265</v>
      </c>
      <c r="D49" s="83">
        <f t="shared" si="4"/>
        <v>12.656603773584905</v>
      </c>
      <c r="E49" s="81"/>
      <c r="F49" s="81"/>
      <c r="G49" s="84"/>
    </row>
    <row r="50" spans="1:7" ht="55.5">
      <c r="A50" s="8" t="s">
        <v>83</v>
      </c>
      <c r="B50" s="65">
        <v>2532</v>
      </c>
      <c r="C50" s="65">
        <v>266</v>
      </c>
      <c r="D50" s="83">
        <f t="shared" si="4"/>
        <v>9.518796992481203</v>
      </c>
      <c r="E50" s="81"/>
      <c r="F50" s="81"/>
      <c r="G50" s="84"/>
    </row>
    <row r="51" spans="1:7" ht="55.5">
      <c r="A51" s="82" t="s">
        <v>46</v>
      </c>
      <c r="B51" s="65">
        <v>3013</v>
      </c>
      <c r="C51" s="65">
        <v>101</v>
      </c>
      <c r="D51" s="83">
        <f t="shared" si="4"/>
        <v>29.831683168316832</v>
      </c>
      <c r="E51" s="81"/>
      <c r="F51" s="81"/>
      <c r="G51" s="84"/>
    </row>
    <row r="52" spans="1:7" ht="138.75">
      <c r="A52" s="85" t="s">
        <v>96</v>
      </c>
      <c r="B52" s="65">
        <v>202</v>
      </c>
      <c r="C52" s="65">
        <v>17</v>
      </c>
      <c r="D52" s="83">
        <f t="shared" si="4"/>
        <v>11.882352941176471</v>
      </c>
      <c r="E52" s="81"/>
      <c r="F52" s="81"/>
      <c r="G52" s="84"/>
    </row>
    <row r="53" spans="1:7" ht="55.5">
      <c r="A53" s="8" t="s">
        <v>58</v>
      </c>
      <c r="B53" s="65">
        <v>8663</v>
      </c>
      <c r="C53" s="65">
        <v>1075</v>
      </c>
      <c r="D53" s="83">
        <f t="shared" si="4"/>
        <v>8.05860465116279</v>
      </c>
      <c r="E53" s="81"/>
      <c r="F53" s="81"/>
      <c r="G53" s="84"/>
    </row>
    <row r="54" spans="1:7" ht="55.5">
      <c r="A54" s="85" t="s">
        <v>8</v>
      </c>
      <c r="B54" s="65">
        <v>1628</v>
      </c>
      <c r="C54" s="65">
        <v>138</v>
      </c>
      <c r="D54" s="83">
        <f t="shared" si="4"/>
        <v>11.797101449275363</v>
      </c>
      <c r="E54" s="81"/>
      <c r="F54" s="81"/>
      <c r="G54" s="84"/>
    </row>
    <row r="55" spans="1:7" ht="27.75">
      <c r="A55" s="8" t="s">
        <v>16</v>
      </c>
      <c r="B55" s="65">
        <v>29806</v>
      </c>
      <c r="C55" s="65">
        <v>1265</v>
      </c>
      <c r="D55" s="83">
        <f t="shared" si="4"/>
        <v>23.56205533596838</v>
      </c>
      <c r="E55" s="81"/>
      <c r="F55" s="81"/>
      <c r="G55" s="84"/>
    </row>
    <row r="56" spans="1:7" ht="27.75">
      <c r="A56" s="8" t="s">
        <v>7</v>
      </c>
      <c r="B56" s="65">
        <v>21938</v>
      </c>
      <c r="C56" s="65">
        <v>516</v>
      </c>
      <c r="D56" s="83">
        <f t="shared" si="4"/>
        <v>42.51550387596899</v>
      </c>
      <c r="E56" s="81"/>
      <c r="F56" s="81"/>
      <c r="G56" s="84"/>
    </row>
    <row r="57" spans="1:7" ht="55.5">
      <c r="A57" s="8" t="s">
        <v>169</v>
      </c>
      <c r="B57" s="65">
        <v>130047</v>
      </c>
      <c r="C57" s="65">
        <v>1200</v>
      </c>
      <c r="D57" s="83">
        <f t="shared" si="4"/>
        <v>108.3725</v>
      </c>
      <c r="E57" s="81"/>
      <c r="F57" s="81"/>
      <c r="G57" s="84"/>
    </row>
    <row r="58" spans="1:7" ht="27.75">
      <c r="A58" s="8" t="s">
        <v>170</v>
      </c>
      <c r="B58" s="65">
        <v>32962</v>
      </c>
      <c r="C58" s="65">
        <v>516</v>
      </c>
      <c r="D58" s="83">
        <f t="shared" si="4"/>
        <v>63.87984496124031</v>
      </c>
      <c r="E58" s="81"/>
      <c r="F58" s="81"/>
      <c r="G58" s="84"/>
    </row>
    <row r="59" spans="1:7" ht="27.75">
      <c r="A59" s="8" t="s">
        <v>11</v>
      </c>
      <c r="B59" s="65">
        <v>31433</v>
      </c>
      <c r="C59" s="65">
        <v>188</v>
      </c>
      <c r="D59" s="83">
        <f t="shared" si="4"/>
        <v>167.1968085106383</v>
      </c>
      <c r="E59" s="81"/>
      <c r="F59" s="81"/>
      <c r="G59" s="84"/>
    </row>
    <row r="60" spans="1:7" ht="27.75">
      <c r="A60" s="8" t="s">
        <v>13</v>
      </c>
      <c r="B60" s="65">
        <v>10706</v>
      </c>
      <c r="C60" s="65">
        <v>69</v>
      </c>
      <c r="D60" s="83">
        <f t="shared" si="4"/>
        <v>155.15942028985506</v>
      </c>
      <c r="E60" s="81"/>
      <c r="F60" s="81"/>
      <c r="G60" s="84"/>
    </row>
    <row r="61" spans="1:7" ht="55.5">
      <c r="A61" s="86" t="s">
        <v>28</v>
      </c>
      <c r="B61" s="65">
        <v>942</v>
      </c>
      <c r="C61" s="65">
        <v>47</v>
      </c>
      <c r="D61" s="83">
        <f t="shared" si="4"/>
        <v>20.04255319148936</v>
      </c>
      <c r="E61" s="81"/>
      <c r="F61" s="81"/>
      <c r="G61" s="84"/>
    </row>
    <row r="62" spans="1:7" ht="55.5">
      <c r="A62" s="86" t="s">
        <v>14</v>
      </c>
      <c r="B62" s="65">
        <v>1754</v>
      </c>
      <c r="C62" s="65">
        <v>178</v>
      </c>
      <c r="D62" s="83">
        <f t="shared" si="4"/>
        <v>9.853932584269662</v>
      </c>
      <c r="E62" s="81"/>
      <c r="F62" s="81"/>
      <c r="G62" s="84"/>
    </row>
    <row r="63" spans="1:7" ht="27.75">
      <c r="A63" s="8" t="s">
        <v>10</v>
      </c>
      <c r="B63" s="65">
        <v>1301</v>
      </c>
      <c r="C63" s="65">
        <v>71</v>
      </c>
      <c r="D63" s="83">
        <f t="shared" si="4"/>
        <v>18.323943661971832</v>
      </c>
      <c r="E63" s="81"/>
      <c r="F63" s="81"/>
      <c r="G63" s="84"/>
    </row>
    <row r="64" spans="1:7" ht="55.5">
      <c r="A64" s="86" t="s">
        <v>29</v>
      </c>
      <c r="B64" s="65">
        <v>218</v>
      </c>
      <c r="C64" s="65">
        <v>35</v>
      </c>
      <c r="D64" s="83">
        <f t="shared" si="4"/>
        <v>6.228571428571429</v>
      </c>
      <c r="E64" s="81"/>
      <c r="F64" s="81"/>
      <c r="G64" s="84"/>
    </row>
    <row r="65" spans="1:7" ht="55.5">
      <c r="A65" s="8" t="s">
        <v>21</v>
      </c>
      <c r="B65" s="65">
        <v>1153</v>
      </c>
      <c r="C65" s="65">
        <v>84</v>
      </c>
      <c r="D65" s="83">
        <f t="shared" si="4"/>
        <v>13.726190476190476</v>
      </c>
      <c r="E65" s="81"/>
      <c r="F65" s="81"/>
      <c r="G65" s="84"/>
    </row>
    <row r="66" spans="1:7" ht="55.5">
      <c r="A66" s="86" t="s">
        <v>61</v>
      </c>
      <c r="B66" s="65">
        <v>899</v>
      </c>
      <c r="C66" s="65">
        <v>8</v>
      </c>
      <c r="D66" s="83">
        <f t="shared" si="4"/>
        <v>112.375</v>
      </c>
      <c r="E66" s="81"/>
      <c r="F66" s="81"/>
      <c r="G66" s="84"/>
    </row>
    <row r="67" spans="1:7" ht="27.75">
      <c r="A67" s="86" t="s">
        <v>42</v>
      </c>
      <c r="B67" s="65">
        <v>577</v>
      </c>
      <c r="C67" s="65">
        <v>21</v>
      </c>
      <c r="D67" s="83">
        <f t="shared" si="4"/>
        <v>27.476190476190474</v>
      </c>
      <c r="E67" s="81"/>
      <c r="F67" s="81"/>
      <c r="G67" s="84"/>
    </row>
    <row r="68" spans="1:7" ht="55.5">
      <c r="A68" s="76" t="s">
        <v>9</v>
      </c>
      <c r="B68" s="4">
        <f>SUM(B43:B67)</f>
        <v>338667</v>
      </c>
      <c r="C68" s="4">
        <f>SUM(C43:C67)</f>
        <v>10202</v>
      </c>
      <c r="D68" s="83">
        <f t="shared" si="4"/>
        <v>33.19613801215448</v>
      </c>
      <c r="E68" s="81"/>
      <c r="F68" s="81"/>
      <c r="G68" s="84"/>
    </row>
    <row r="69" spans="1:7" ht="18.75">
      <c r="A69" s="80"/>
      <c r="B69" s="81"/>
      <c r="C69" s="81"/>
      <c r="D69" s="81"/>
      <c r="E69" s="81"/>
      <c r="F69" s="81"/>
      <c r="G69" s="84"/>
    </row>
    <row r="70" spans="1:7" ht="18.75">
      <c r="A70" s="80"/>
      <c r="B70" s="81"/>
      <c r="C70" s="81"/>
      <c r="D70" s="81"/>
      <c r="E70" s="81"/>
      <c r="F70" s="81"/>
      <c r="G70" s="84"/>
    </row>
    <row r="71" spans="1:7" ht="18.75">
      <c r="A71" s="80"/>
      <c r="B71" s="81"/>
      <c r="C71" s="81"/>
      <c r="D71" s="81"/>
      <c r="E71" s="81"/>
      <c r="F71" s="81"/>
      <c r="G71" s="84"/>
    </row>
    <row r="72" spans="1:7" ht="18.75">
      <c r="A72" s="80"/>
      <c r="B72" s="81"/>
      <c r="C72" s="81"/>
      <c r="D72" s="81"/>
      <c r="E72" s="81"/>
      <c r="F72" s="81"/>
      <c r="G72" s="81"/>
    </row>
    <row r="73" spans="1:7" ht="18.75">
      <c r="A73" s="80"/>
      <c r="B73" s="81"/>
      <c r="C73" s="81"/>
      <c r="D73" s="81"/>
      <c r="E73" s="81"/>
      <c r="F73" s="81"/>
      <c r="G73" s="81"/>
    </row>
    <row r="74" spans="1:7" ht="18.75">
      <c r="A74" s="80"/>
      <c r="B74" s="81"/>
      <c r="C74" s="81"/>
      <c r="D74" s="81"/>
      <c r="E74" s="81"/>
      <c r="F74" s="81"/>
      <c r="G74" s="81"/>
    </row>
    <row r="75" spans="1:7" ht="18.75">
      <c r="A75" s="80"/>
      <c r="B75" s="81"/>
      <c r="C75" s="81"/>
      <c r="D75" s="81"/>
      <c r="E75" s="81"/>
      <c r="F75" s="81"/>
      <c r="G75" s="81"/>
    </row>
    <row r="76" spans="1:7" ht="18.75">
      <c r="A76" s="80"/>
      <c r="B76" s="81"/>
      <c r="C76" s="81"/>
      <c r="D76" s="81"/>
      <c r="E76" s="81"/>
      <c r="F76" s="81"/>
      <c r="G76" s="81"/>
    </row>
    <row r="77" spans="1:7" ht="27.75">
      <c r="A77" s="120" t="s">
        <v>177</v>
      </c>
      <c r="B77" s="120"/>
      <c r="C77" s="120"/>
      <c r="D77" s="120"/>
      <c r="E77" s="120"/>
      <c r="F77" s="120"/>
      <c r="G77" s="120"/>
    </row>
    <row r="78" spans="1:7" ht="166.5">
      <c r="A78" s="4" t="s">
        <v>0</v>
      </c>
      <c r="B78" s="4" t="s">
        <v>1</v>
      </c>
      <c r="C78" s="4" t="s">
        <v>2</v>
      </c>
      <c r="D78" s="4" t="s">
        <v>3</v>
      </c>
      <c r="E78" s="4" t="s">
        <v>65</v>
      </c>
      <c r="F78" s="4" t="s">
        <v>66</v>
      </c>
      <c r="G78" s="4" t="s">
        <v>178</v>
      </c>
    </row>
    <row r="79" spans="1:7" ht="55.5">
      <c r="A79" s="82" t="s">
        <v>4</v>
      </c>
      <c r="B79" s="78">
        <v>21</v>
      </c>
      <c r="C79" s="78">
        <v>4</v>
      </c>
      <c r="D79" s="78">
        <f>SUM(B79:C79)</f>
        <v>25</v>
      </c>
      <c r="E79" s="2">
        <f>B79/D79</f>
        <v>0.84</v>
      </c>
      <c r="F79" s="2">
        <f>C79/D79</f>
        <v>0.16</v>
      </c>
      <c r="G79" s="1" t="e">
        <f>D79/$D$405</f>
        <v>#DIV/0!</v>
      </c>
    </row>
    <row r="80" spans="1:7" ht="55.5">
      <c r="A80" s="82" t="s">
        <v>53</v>
      </c>
      <c r="B80" s="78">
        <v>4</v>
      </c>
      <c r="C80" s="78">
        <v>2</v>
      </c>
      <c r="D80" s="78">
        <f aca="true" t="shared" si="5" ref="D80:D108">SUM(B80:C80)</f>
        <v>6</v>
      </c>
      <c r="E80" s="2">
        <f aca="true" t="shared" si="6" ref="E80:E109">B80/D80</f>
        <v>0.6666666666666666</v>
      </c>
      <c r="F80" s="2">
        <f aca="true" t="shared" si="7" ref="F80:F109">C80/D80</f>
        <v>0.3333333333333333</v>
      </c>
      <c r="G80" s="1" t="e">
        <f aca="true" t="shared" si="8" ref="G80:G109">D80/$D$405</f>
        <v>#DIV/0!</v>
      </c>
    </row>
    <row r="81" spans="1:7" ht="55.5">
      <c r="A81" s="82" t="s">
        <v>5</v>
      </c>
      <c r="B81" s="78">
        <v>4</v>
      </c>
      <c r="C81" s="78">
        <v>6</v>
      </c>
      <c r="D81" s="78">
        <f t="shared" si="5"/>
        <v>10</v>
      </c>
      <c r="E81" s="2">
        <f t="shared" si="6"/>
        <v>0.4</v>
      </c>
      <c r="F81" s="2">
        <f t="shared" si="7"/>
        <v>0.6</v>
      </c>
      <c r="G81" s="1" t="e">
        <f t="shared" si="8"/>
        <v>#DIV/0!</v>
      </c>
    </row>
    <row r="82" spans="1:7" ht="55.5">
      <c r="A82" s="8" t="s">
        <v>54</v>
      </c>
      <c r="B82" s="78">
        <v>11</v>
      </c>
      <c r="C82" s="78">
        <v>5</v>
      </c>
      <c r="D82" s="78">
        <f t="shared" si="5"/>
        <v>16</v>
      </c>
      <c r="E82" s="2">
        <f t="shared" si="6"/>
        <v>0.6875</v>
      </c>
      <c r="F82" s="2">
        <f t="shared" si="7"/>
        <v>0.3125</v>
      </c>
      <c r="G82" s="1" t="e">
        <f t="shared" si="8"/>
        <v>#DIV/0!</v>
      </c>
    </row>
    <row r="83" spans="1:7" ht="55.5">
      <c r="A83" s="8" t="s">
        <v>6</v>
      </c>
      <c r="B83" s="78">
        <v>9</v>
      </c>
      <c r="C83" s="78">
        <v>3</v>
      </c>
      <c r="D83" s="78">
        <f t="shared" si="5"/>
        <v>12</v>
      </c>
      <c r="E83" s="2">
        <f t="shared" si="6"/>
        <v>0.75</v>
      </c>
      <c r="F83" s="2">
        <f t="shared" si="7"/>
        <v>0.25</v>
      </c>
      <c r="G83" s="1" t="e">
        <f t="shared" si="8"/>
        <v>#DIV/0!</v>
      </c>
    </row>
    <row r="84" spans="1:7" ht="111">
      <c r="A84" s="8" t="s">
        <v>167</v>
      </c>
      <c r="B84" s="78">
        <v>17</v>
      </c>
      <c r="C84" s="78">
        <v>10</v>
      </c>
      <c r="D84" s="78">
        <f t="shared" si="5"/>
        <v>27</v>
      </c>
      <c r="E84" s="2">
        <f t="shared" si="6"/>
        <v>0.6296296296296297</v>
      </c>
      <c r="F84" s="2">
        <f t="shared" si="7"/>
        <v>0.37037037037037035</v>
      </c>
      <c r="G84" s="1" t="e">
        <f t="shared" si="8"/>
        <v>#DIV/0!</v>
      </c>
    </row>
    <row r="85" spans="1:7" ht="83.25">
      <c r="A85" s="8" t="s">
        <v>168</v>
      </c>
      <c r="B85" s="78">
        <v>11</v>
      </c>
      <c r="C85" s="78">
        <v>3</v>
      </c>
      <c r="D85" s="78">
        <f t="shared" si="5"/>
        <v>14</v>
      </c>
      <c r="E85" s="2">
        <f t="shared" si="6"/>
        <v>0.7857142857142857</v>
      </c>
      <c r="F85" s="2">
        <f t="shared" si="7"/>
        <v>0.21428571428571427</v>
      </c>
      <c r="G85" s="1" t="e">
        <f t="shared" si="8"/>
        <v>#DIV/0!</v>
      </c>
    </row>
    <row r="86" spans="1:7" ht="55.5">
      <c r="A86" s="8" t="s">
        <v>83</v>
      </c>
      <c r="B86" s="78">
        <v>5</v>
      </c>
      <c r="C86" s="78">
        <v>0</v>
      </c>
      <c r="D86" s="78">
        <f t="shared" si="5"/>
        <v>5</v>
      </c>
      <c r="E86" s="2">
        <f t="shared" si="6"/>
        <v>1</v>
      </c>
      <c r="F86" s="2">
        <f t="shared" si="7"/>
        <v>0</v>
      </c>
      <c r="G86" s="1" t="e">
        <f t="shared" si="8"/>
        <v>#DIV/0!</v>
      </c>
    </row>
    <row r="87" spans="1:7" ht="55.5">
      <c r="A87" s="82" t="s">
        <v>46</v>
      </c>
      <c r="B87" s="78">
        <v>7</v>
      </c>
      <c r="C87" s="78">
        <v>4</v>
      </c>
      <c r="D87" s="78">
        <f t="shared" si="5"/>
        <v>11</v>
      </c>
      <c r="E87" s="2">
        <f t="shared" si="6"/>
        <v>0.6363636363636364</v>
      </c>
      <c r="F87" s="2">
        <f t="shared" si="7"/>
        <v>0.36363636363636365</v>
      </c>
      <c r="G87" s="1" t="e">
        <f t="shared" si="8"/>
        <v>#DIV/0!</v>
      </c>
    </row>
    <row r="88" spans="1:7" ht="55.5">
      <c r="A88" s="8" t="s">
        <v>58</v>
      </c>
      <c r="B88" s="78">
        <v>24</v>
      </c>
      <c r="C88" s="78">
        <v>14</v>
      </c>
      <c r="D88" s="78">
        <f t="shared" si="5"/>
        <v>38</v>
      </c>
      <c r="E88" s="2">
        <f t="shared" si="6"/>
        <v>0.631578947368421</v>
      </c>
      <c r="F88" s="2">
        <f t="shared" si="7"/>
        <v>0.3684210526315789</v>
      </c>
      <c r="G88" s="1" t="e">
        <f t="shared" si="8"/>
        <v>#DIV/0!</v>
      </c>
    </row>
    <row r="89" spans="1:7" ht="55.5">
      <c r="A89" s="85" t="s">
        <v>8</v>
      </c>
      <c r="B89" s="78">
        <v>1</v>
      </c>
      <c r="C89" s="78">
        <v>1</v>
      </c>
      <c r="D89" s="78">
        <f t="shared" si="5"/>
        <v>2</v>
      </c>
      <c r="E89" s="2">
        <f t="shared" si="6"/>
        <v>0.5</v>
      </c>
      <c r="F89" s="2">
        <f t="shared" si="7"/>
        <v>0.5</v>
      </c>
      <c r="G89" s="1" t="e">
        <f t="shared" si="8"/>
        <v>#DIV/0!</v>
      </c>
    </row>
    <row r="90" spans="1:7" ht="55.5">
      <c r="A90" s="8" t="s">
        <v>16</v>
      </c>
      <c r="B90" s="78">
        <v>33</v>
      </c>
      <c r="C90" s="78">
        <v>35</v>
      </c>
      <c r="D90" s="78">
        <f t="shared" si="5"/>
        <v>68</v>
      </c>
      <c r="E90" s="2">
        <f t="shared" si="6"/>
        <v>0.4852941176470588</v>
      </c>
      <c r="F90" s="2">
        <f t="shared" si="7"/>
        <v>0.5147058823529411</v>
      </c>
      <c r="G90" s="1" t="e">
        <f t="shared" si="8"/>
        <v>#DIV/0!</v>
      </c>
    </row>
    <row r="91" spans="1:7" ht="55.5">
      <c r="A91" s="8" t="s">
        <v>7</v>
      </c>
      <c r="B91" s="78">
        <v>29</v>
      </c>
      <c r="C91" s="78">
        <v>6</v>
      </c>
      <c r="D91" s="78">
        <f t="shared" si="5"/>
        <v>35</v>
      </c>
      <c r="E91" s="2">
        <f t="shared" si="6"/>
        <v>0.8285714285714286</v>
      </c>
      <c r="F91" s="2">
        <f t="shared" si="7"/>
        <v>0.17142857142857143</v>
      </c>
      <c r="G91" s="1" t="e">
        <f t="shared" si="8"/>
        <v>#DIV/0!</v>
      </c>
    </row>
    <row r="92" spans="1:7" ht="55.5">
      <c r="A92" s="8" t="s">
        <v>20</v>
      </c>
      <c r="B92" s="78">
        <v>48</v>
      </c>
      <c r="C92" s="78">
        <v>46</v>
      </c>
      <c r="D92" s="78">
        <f t="shared" si="5"/>
        <v>94</v>
      </c>
      <c r="E92" s="2">
        <f t="shared" si="6"/>
        <v>0.5106382978723404</v>
      </c>
      <c r="F92" s="2">
        <f t="shared" si="7"/>
        <v>0.48936170212765956</v>
      </c>
      <c r="G92" s="1" t="e">
        <f t="shared" si="8"/>
        <v>#DIV/0!</v>
      </c>
    </row>
    <row r="93" spans="1:7" ht="55.5">
      <c r="A93" s="8" t="s">
        <v>12</v>
      </c>
      <c r="B93" s="78">
        <v>20</v>
      </c>
      <c r="C93" s="78">
        <v>31</v>
      </c>
      <c r="D93" s="78">
        <f t="shared" si="5"/>
        <v>51</v>
      </c>
      <c r="E93" s="2">
        <f t="shared" si="6"/>
        <v>0.39215686274509803</v>
      </c>
      <c r="F93" s="2">
        <f t="shared" si="7"/>
        <v>0.6078431372549019</v>
      </c>
      <c r="G93" s="1" t="e">
        <f t="shared" si="8"/>
        <v>#DIV/0!</v>
      </c>
    </row>
    <row r="94" spans="1:7" ht="55.5">
      <c r="A94" s="8" t="s">
        <v>11</v>
      </c>
      <c r="B94" s="78">
        <v>5</v>
      </c>
      <c r="C94" s="78">
        <v>4</v>
      </c>
      <c r="D94" s="78">
        <f t="shared" si="5"/>
        <v>9</v>
      </c>
      <c r="E94" s="2">
        <f t="shared" si="6"/>
        <v>0.5555555555555556</v>
      </c>
      <c r="F94" s="2">
        <f t="shared" si="7"/>
        <v>0.4444444444444444</v>
      </c>
      <c r="G94" s="1" t="e">
        <f t="shared" si="8"/>
        <v>#DIV/0!</v>
      </c>
    </row>
    <row r="95" spans="1:7" ht="55.5">
      <c r="A95" s="8" t="s">
        <v>13</v>
      </c>
      <c r="B95" s="78">
        <v>11</v>
      </c>
      <c r="C95" s="78">
        <v>4</v>
      </c>
      <c r="D95" s="78">
        <f t="shared" si="5"/>
        <v>15</v>
      </c>
      <c r="E95" s="2">
        <f t="shared" si="6"/>
        <v>0.7333333333333333</v>
      </c>
      <c r="F95" s="2">
        <f t="shared" si="7"/>
        <v>0.26666666666666666</v>
      </c>
      <c r="G95" s="1" t="e">
        <f t="shared" si="8"/>
        <v>#DIV/0!</v>
      </c>
    </row>
    <row r="96" spans="1:7" ht="55.5">
      <c r="A96" s="86" t="s">
        <v>28</v>
      </c>
      <c r="B96" s="78">
        <v>9</v>
      </c>
      <c r="C96" s="78">
        <v>3</v>
      </c>
      <c r="D96" s="78">
        <f t="shared" si="5"/>
        <v>12</v>
      </c>
      <c r="E96" s="2">
        <f t="shared" si="6"/>
        <v>0.75</v>
      </c>
      <c r="F96" s="2">
        <f t="shared" si="7"/>
        <v>0.25</v>
      </c>
      <c r="G96" s="1" t="e">
        <f t="shared" si="8"/>
        <v>#DIV/0!</v>
      </c>
    </row>
    <row r="97" spans="1:7" ht="55.5">
      <c r="A97" s="86" t="s">
        <v>14</v>
      </c>
      <c r="B97" s="78">
        <v>3</v>
      </c>
      <c r="C97" s="78">
        <v>0</v>
      </c>
      <c r="D97" s="78">
        <f t="shared" si="5"/>
        <v>3</v>
      </c>
      <c r="E97" s="2">
        <f t="shared" si="6"/>
        <v>1</v>
      </c>
      <c r="F97" s="2">
        <f t="shared" si="7"/>
        <v>0</v>
      </c>
      <c r="G97" s="1" t="e">
        <f t="shared" si="8"/>
        <v>#DIV/0!</v>
      </c>
    </row>
    <row r="98" spans="1:7" ht="55.5">
      <c r="A98" s="8" t="s">
        <v>10</v>
      </c>
      <c r="B98" s="78">
        <v>6</v>
      </c>
      <c r="C98" s="78">
        <v>8</v>
      </c>
      <c r="D98" s="78">
        <f t="shared" si="5"/>
        <v>14</v>
      </c>
      <c r="E98" s="2">
        <f t="shared" si="6"/>
        <v>0.42857142857142855</v>
      </c>
      <c r="F98" s="2">
        <f t="shared" si="7"/>
        <v>0.5714285714285714</v>
      </c>
      <c r="G98" s="1" t="e">
        <f t="shared" si="8"/>
        <v>#DIV/0!</v>
      </c>
    </row>
    <row r="99" spans="1:7" ht="55.5">
      <c r="A99" s="8" t="s">
        <v>21</v>
      </c>
      <c r="B99" s="78">
        <v>4</v>
      </c>
      <c r="C99" s="78">
        <v>2</v>
      </c>
      <c r="D99" s="78">
        <f t="shared" si="5"/>
        <v>6</v>
      </c>
      <c r="E99" s="2">
        <f t="shared" si="6"/>
        <v>0.6666666666666666</v>
      </c>
      <c r="F99" s="2">
        <f t="shared" si="7"/>
        <v>0.3333333333333333</v>
      </c>
      <c r="G99" s="1" t="e">
        <f t="shared" si="8"/>
        <v>#DIV/0!</v>
      </c>
    </row>
    <row r="100" spans="1:7" ht="55.5">
      <c r="A100" s="8" t="s">
        <v>29</v>
      </c>
      <c r="B100" s="78">
        <v>2</v>
      </c>
      <c r="C100" s="78">
        <v>0</v>
      </c>
      <c r="D100" s="78">
        <f t="shared" si="5"/>
        <v>2</v>
      </c>
      <c r="E100" s="2">
        <f t="shared" si="6"/>
        <v>1</v>
      </c>
      <c r="F100" s="2">
        <f t="shared" si="7"/>
        <v>0</v>
      </c>
      <c r="G100" s="1" t="e">
        <f t="shared" si="8"/>
        <v>#DIV/0!</v>
      </c>
    </row>
    <row r="101" spans="1:7" ht="55.5">
      <c r="A101" s="86" t="s">
        <v>42</v>
      </c>
      <c r="B101" s="78"/>
      <c r="C101" s="78"/>
      <c r="D101" s="78">
        <f t="shared" si="5"/>
        <v>0</v>
      </c>
      <c r="E101" s="2" t="e">
        <f t="shared" si="6"/>
        <v>#DIV/0!</v>
      </c>
      <c r="F101" s="2" t="e">
        <f t="shared" si="7"/>
        <v>#DIV/0!</v>
      </c>
      <c r="G101" s="1" t="e">
        <f t="shared" si="8"/>
        <v>#DIV/0!</v>
      </c>
    </row>
    <row r="102" spans="1:7" ht="111">
      <c r="A102" s="87" t="s">
        <v>171</v>
      </c>
      <c r="B102" s="78">
        <v>2</v>
      </c>
      <c r="C102" s="78">
        <v>1</v>
      </c>
      <c r="D102" s="78">
        <f t="shared" si="5"/>
        <v>3</v>
      </c>
      <c r="E102" s="2">
        <f t="shared" si="6"/>
        <v>0.6666666666666666</v>
      </c>
      <c r="F102" s="2">
        <f t="shared" si="7"/>
        <v>0.3333333333333333</v>
      </c>
      <c r="G102" s="1" t="e">
        <f t="shared" si="8"/>
        <v>#DIV/0!</v>
      </c>
    </row>
    <row r="103" spans="1:7" ht="111">
      <c r="A103" s="87" t="s">
        <v>172</v>
      </c>
      <c r="B103" s="78">
        <v>1</v>
      </c>
      <c r="C103" s="78">
        <v>0</v>
      </c>
      <c r="D103" s="78">
        <f t="shared" si="5"/>
        <v>1</v>
      </c>
      <c r="E103" s="2">
        <f t="shared" si="6"/>
        <v>1</v>
      </c>
      <c r="F103" s="2">
        <f t="shared" si="7"/>
        <v>0</v>
      </c>
      <c r="G103" s="1" t="e">
        <f t="shared" si="8"/>
        <v>#DIV/0!</v>
      </c>
    </row>
    <row r="104" spans="1:7" ht="83.25">
      <c r="A104" s="88" t="s">
        <v>173</v>
      </c>
      <c r="B104" s="78">
        <v>1</v>
      </c>
      <c r="C104" s="78">
        <v>3</v>
      </c>
      <c r="D104" s="78">
        <f t="shared" si="5"/>
        <v>4</v>
      </c>
      <c r="E104" s="2">
        <f t="shared" si="6"/>
        <v>0.25</v>
      </c>
      <c r="F104" s="2">
        <f t="shared" si="7"/>
        <v>0.75</v>
      </c>
      <c r="G104" s="1" t="e">
        <f t="shared" si="8"/>
        <v>#DIV/0!</v>
      </c>
    </row>
    <row r="105" spans="1:7" ht="138.75">
      <c r="A105" s="88" t="s">
        <v>179</v>
      </c>
      <c r="B105" s="78">
        <v>0</v>
      </c>
      <c r="C105" s="78">
        <v>1</v>
      </c>
      <c r="D105" s="78">
        <f t="shared" si="5"/>
        <v>1</v>
      </c>
      <c r="E105" s="2">
        <f t="shared" si="6"/>
        <v>0</v>
      </c>
      <c r="F105" s="2">
        <f t="shared" si="7"/>
        <v>1</v>
      </c>
      <c r="G105" s="1" t="e">
        <f t="shared" si="8"/>
        <v>#DIV/0!</v>
      </c>
    </row>
    <row r="106" spans="1:7" ht="83.25">
      <c r="A106" s="88" t="s">
        <v>180</v>
      </c>
      <c r="B106" s="78">
        <v>2</v>
      </c>
      <c r="C106" s="78">
        <v>0</v>
      </c>
      <c r="D106" s="78">
        <f t="shared" si="5"/>
        <v>2</v>
      </c>
      <c r="E106" s="2">
        <f t="shared" si="6"/>
        <v>1</v>
      </c>
      <c r="F106" s="2">
        <f t="shared" si="7"/>
        <v>0</v>
      </c>
      <c r="G106" s="1" t="e">
        <f t="shared" si="8"/>
        <v>#DIV/0!</v>
      </c>
    </row>
    <row r="107" spans="1:7" ht="111">
      <c r="A107" s="89" t="s">
        <v>181</v>
      </c>
      <c r="B107" s="78">
        <v>0</v>
      </c>
      <c r="C107" s="78">
        <v>1</v>
      </c>
      <c r="D107" s="78">
        <f t="shared" si="5"/>
        <v>1</v>
      </c>
      <c r="E107" s="2">
        <f t="shared" si="6"/>
        <v>0</v>
      </c>
      <c r="F107" s="2">
        <f t="shared" si="7"/>
        <v>1</v>
      </c>
      <c r="G107" s="1" t="e">
        <f t="shared" si="8"/>
        <v>#DIV/0!</v>
      </c>
    </row>
    <row r="108" spans="1:7" ht="111">
      <c r="A108" s="89" t="s">
        <v>182</v>
      </c>
      <c r="B108" s="78">
        <v>1</v>
      </c>
      <c r="C108" s="78">
        <v>0</v>
      </c>
      <c r="D108" s="78">
        <f t="shared" si="5"/>
        <v>1</v>
      </c>
      <c r="E108" s="2">
        <f t="shared" si="6"/>
        <v>1</v>
      </c>
      <c r="F108" s="2">
        <f t="shared" si="7"/>
        <v>0</v>
      </c>
      <c r="G108" s="1" t="e">
        <f t="shared" si="8"/>
        <v>#DIV/0!</v>
      </c>
    </row>
    <row r="109" spans="1:7" ht="55.5">
      <c r="A109" s="76" t="s">
        <v>9</v>
      </c>
      <c r="B109" s="76">
        <f>SUM(B79:B108)</f>
        <v>291</v>
      </c>
      <c r="C109" s="76">
        <f>SUM(C79:C108)</f>
        <v>197</v>
      </c>
      <c r="D109" s="76">
        <f>B109+C109</f>
        <v>488</v>
      </c>
      <c r="E109" s="1">
        <f t="shared" si="6"/>
        <v>0.5963114754098361</v>
      </c>
      <c r="F109" s="1">
        <f t="shared" si="7"/>
        <v>0.4036885245901639</v>
      </c>
      <c r="G109" s="1" t="e">
        <f t="shared" si="8"/>
        <v>#DIV/0!</v>
      </c>
    </row>
    <row r="110" spans="1:7" ht="27.75">
      <c r="A110" s="90"/>
      <c r="B110" s="90"/>
      <c r="C110" s="90"/>
      <c r="D110" s="81"/>
      <c r="E110" s="81"/>
      <c r="F110" s="81"/>
      <c r="G110" s="81"/>
    </row>
    <row r="111" spans="1:7" ht="27.75">
      <c r="A111" s="90"/>
      <c r="B111" s="90"/>
      <c r="C111" s="90"/>
      <c r="D111" s="81"/>
      <c r="E111" s="81"/>
      <c r="F111" s="81"/>
      <c r="G111" s="81"/>
    </row>
    <row r="112" spans="1:7" ht="27.75">
      <c r="A112" s="90"/>
      <c r="B112" s="90"/>
      <c r="C112" s="90"/>
      <c r="D112" s="81"/>
      <c r="E112" s="81"/>
      <c r="F112" s="81"/>
      <c r="G112" s="81"/>
    </row>
    <row r="113" spans="1:7" ht="27.75">
      <c r="A113" s="90"/>
      <c r="B113" s="90"/>
      <c r="C113" s="90"/>
      <c r="D113" s="81"/>
      <c r="E113" s="81"/>
      <c r="F113" s="81"/>
      <c r="G113" s="81"/>
    </row>
    <row r="114" spans="1:7" ht="27.75">
      <c r="A114" s="90"/>
      <c r="B114" s="90"/>
      <c r="C114" s="90"/>
      <c r="D114" s="81"/>
      <c r="E114" s="81"/>
      <c r="F114" s="81"/>
      <c r="G114" s="81"/>
    </row>
    <row r="115" spans="1:7" ht="27.75">
      <c r="A115" s="90"/>
      <c r="B115" s="90"/>
      <c r="C115" s="90"/>
      <c r="D115" s="81"/>
      <c r="E115" s="81"/>
      <c r="F115" s="81"/>
      <c r="G115" s="81"/>
    </row>
    <row r="116" spans="1:7" ht="18.75">
      <c r="A116" s="80"/>
      <c r="B116" s="81"/>
      <c r="C116" s="81"/>
      <c r="D116" s="81"/>
      <c r="E116" s="81"/>
      <c r="F116" s="81"/>
      <c r="G116" s="81"/>
    </row>
    <row r="117" spans="1:7" ht="18.75">
      <c r="A117" s="80"/>
      <c r="B117" s="81"/>
      <c r="C117" s="81"/>
      <c r="D117" s="81"/>
      <c r="E117" s="81"/>
      <c r="F117" s="81"/>
      <c r="G117" s="81"/>
    </row>
    <row r="118" spans="1:7" ht="27.75">
      <c r="A118" s="120" t="s">
        <v>183</v>
      </c>
      <c r="B118" s="120"/>
      <c r="C118" s="120"/>
      <c r="D118" s="120"/>
      <c r="E118" s="120"/>
      <c r="F118" s="120"/>
      <c r="G118" s="120"/>
    </row>
    <row r="119" spans="1:7" ht="166.5">
      <c r="A119" s="4" t="s">
        <v>0</v>
      </c>
      <c r="B119" s="4" t="s">
        <v>1</v>
      </c>
      <c r="C119" s="4" t="s">
        <v>2</v>
      </c>
      <c r="D119" s="4" t="s">
        <v>3</v>
      </c>
      <c r="E119" s="4" t="s">
        <v>65</v>
      </c>
      <c r="F119" s="4" t="s">
        <v>66</v>
      </c>
      <c r="G119" s="4" t="s">
        <v>184</v>
      </c>
    </row>
    <row r="120" spans="1:7" ht="55.5">
      <c r="A120" s="82" t="s">
        <v>4</v>
      </c>
      <c r="B120" s="78">
        <v>22</v>
      </c>
      <c r="C120" s="78">
        <v>9</v>
      </c>
      <c r="D120" s="78">
        <f>B120+C120</f>
        <v>31</v>
      </c>
      <c r="E120" s="2">
        <f>B120/D120</f>
        <v>0.7096774193548387</v>
      </c>
      <c r="F120" s="2">
        <f>C120/D120</f>
        <v>0.2903225806451613</v>
      </c>
      <c r="G120" s="1" t="e">
        <f>D120/$D$437</f>
        <v>#DIV/0!</v>
      </c>
    </row>
    <row r="121" spans="1:7" ht="55.5">
      <c r="A121" s="82" t="s">
        <v>53</v>
      </c>
      <c r="B121" s="78">
        <v>11</v>
      </c>
      <c r="C121" s="78">
        <v>3</v>
      </c>
      <c r="D121" s="78">
        <f aca="true" t="shared" si="9" ref="D121:D141">B121+C121</f>
        <v>14</v>
      </c>
      <c r="E121" s="2">
        <f aca="true" t="shared" si="10" ref="E121:E141">B121/D121</f>
        <v>0.7857142857142857</v>
      </c>
      <c r="F121" s="2">
        <f aca="true" t="shared" si="11" ref="F121:F141">C121/D121</f>
        <v>0.21428571428571427</v>
      </c>
      <c r="G121" s="1" t="e">
        <f aca="true" t="shared" si="12" ref="G121:G141">D121/$D$437</f>
        <v>#DIV/0!</v>
      </c>
    </row>
    <row r="122" spans="1:7" ht="55.5">
      <c r="A122" s="82" t="s">
        <v>5</v>
      </c>
      <c r="B122" s="78">
        <v>9</v>
      </c>
      <c r="C122" s="78">
        <v>9</v>
      </c>
      <c r="D122" s="78">
        <f t="shared" si="9"/>
        <v>18</v>
      </c>
      <c r="E122" s="2">
        <f t="shared" si="10"/>
        <v>0.5</v>
      </c>
      <c r="F122" s="2">
        <f t="shared" si="11"/>
        <v>0.5</v>
      </c>
      <c r="G122" s="1" t="e">
        <f t="shared" si="12"/>
        <v>#DIV/0!</v>
      </c>
    </row>
    <row r="123" spans="1:7" ht="55.5">
      <c r="A123" s="8" t="s">
        <v>54</v>
      </c>
      <c r="B123" s="78">
        <v>6</v>
      </c>
      <c r="C123" s="78">
        <v>2</v>
      </c>
      <c r="D123" s="78">
        <f t="shared" si="9"/>
        <v>8</v>
      </c>
      <c r="E123" s="2">
        <f t="shared" si="10"/>
        <v>0.75</v>
      </c>
      <c r="F123" s="2">
        <f t="shared" si="11"/>
        <v>0.25</v>
      </c>
      <c r="G123" s="1" t="e">
        <f t="shared" si="12"/>
        <v>#DIV/0!</v>
      </c>
    </row>
    <row r="124" spans="1:7" ht="55.5">
      <c r="A124" s="8" t="s">
        <v>6</v>
      </c>
      <c r="B124" s="78">
        <v>2</v>
      </c>
      <c r="C124" s="78">
        <v>3</v>
      </c>
      <c r="D124" s="78">
        <f t="shared" si="9"/>
        <v>5</v>
      </c>
      <c r="E124" s="2">
        <f t="shared" si="10"/>
        <v>0.4</v>
      </c>
      <c r="F124" s="2">
        <f t="shared" si="11"/>
        <v>0.6</v>
      </c>
      <c r="G124" s="1" t="e">
        <f t="shared" si="12"/>
        <v>#DIV/0!</v>
      </c>
    </row>
    <row r="125" spans="1:7" ht="111">
      <c r="A125" s="8" t="s">
        <v>167</v>
      </c>
      <c r="B125" s="78">
        <v>14</v>
      </c>
      <c r="C125" s="78">
        <v>6</v>
      </c>
      <c r="D125" s="78">
        <f t="shared" si="9"/>
        <v>20</v>
      </c>
      <c r="E125" s="2">
        <f t="shared" si="10"/>
        <v>0.7</v>
      </c>
      <c r="F125" s="2">
        <f t="shared" si="11"/>
        <v>0.3</v>
      </c>
      <c r="G125" s="1" t="e">
        <f t="shared" si="12"/>
        <v>#DIV/0!</v>
      </c>
    </row>
    <row r="126" spans="1:7" ht="83.25">
      <c r="A126" s="8" t="s">
        <v>168</v>
      </c>
      <c r="B126" s="78">
        <v>3</v>
      </c>
      <c r="C126" s="78">
        <v>2</v>
      </c>
      <c r="D126" s="78">
        <f t="shared" si="9"/>
        <v>5</v>
      </c>
      <c r="E126" s="2">
        <f t="shared" si="10"/>
        <v>0.6</v>
      </c>
      <c r="F126" s="2">
        <f t="shared" si="11"/>
        <v>0.4</v>
      </c>
      <c r="G126" s="1" t="e">
        <f t="shared" si="12"/>
        <v>#DIV/0!</v>
      </c>
    </row>
    <row r="127" spans="1:7" ht="55.5">
      <c r="A127" s="8" t="s">
        <v>83</v>
      </c>
      <c r="B127" s="78">
        <v>1</v>
      </c>
      <c r="C127" s="78">
        <v>2</v>
      </c>
      <c r="D127" s="78">
        <f t="shared" si="9"/>
        <v>3</v>
      </c>
      <c r="E127" s="2">
        <f t="shared" si="10"/>
        <v>0.3333333333333333</v>
      </c>
      <c r="F127" s="2">
        <f t="shared" si="11"/>
        <v>0.6666666666666666</v>
      </c>
      <c r="G127" s="1" t="e">
        <f t="shared" si="12"/>
        <v>#DIV/0!</v>
      </c>
    </row>
    <row r="128" spans="1:7" ht="55.5">
      <c r="A128" s="8" t="s">
        <v>58</v>
      </c>
      <c r="B128" s="78">
        <v>10</v>
      </c>
      <c r="C128" s="78">
        <v>7</v>
      </c>
      <c r="D128" s="78">
        <f t="shared" si="9"/>
        <v>17</v>
      </c>
      <c r="E128" s="2">
        <f t="shared" si="10"/>
        <v>0.5882352941176471</v>
      </c>
      <c r="F128" s="2">
        <f t="shared" si="11"/>
        <v>0.4117647058823529</v>
      </c>
      <c r="G128" s="1" t="e">
        <f t="shared" si="12"/>
        <v>#DIV/0!</v>
      </c>
    </row>
    <row r="129" spans="1:7" ht="55.5">
      <c r="A129" s="85" t="s">
        <v>8</v>
      </c>
      <c r="B129" s="78">
        <v>1</v>
      </c>
      <c r="C129" s="78">
        <v>1</v>
      </c>
      <c r="D129" s="78">
        <f t="shared" si="9"/>
        <v>2</v>
      </c>
      <c r="E129" s="2">
        <f t="shared" si="10"/>
        <v>0.5</v>
      </c>
      <c r="F129" s="2">
        <f t="shared" si="11"/>
        <v>0.5</v>
      </c>
      <c r="G129" s="1" t="e">
        <f t="shared" si="12"/>
        <v>#DIV/0!</v>
      </c>
    </row>
    <row r="130" spans="1:7" ht="55.5">
      <c r="A130" s="8" t="s">
        <v>16</v>
      </c>
      <c r="B130" s="78">
        <v>9</v>
      </c>
      <c r="C130" s="78">
        <v>10</v>
      </c>
      <c r="D130" s="78">
        <f t="shared" si="9"/>
        <v>19</v>
      </c>
      <c r="E130" s="2">
        <f t="shared" si="10"/>
        <v>0.47368421052631576</v>
      </c>
      <c r="F130" s="2">
        <f t="shared" si="11"/>
        <v>0.5263157894736842</v>
      </c>
      <c r="G130" s="1" t="e">
        <f t="shared" si="12"/>
        <v>#DIV/0!</v>
      </c>
    </row>
    <row r="131" spans="1:7" ht="55.5">
      <c r="A131" s="8" t="s">
        <v>7</v>
      </c>
      <c r="B131" s="78">
        <v>5</v>
      </c>
      <c r="C131" s="78">
        <v>10</v>
      </c>
      <c r="D131" s="78">
        <f t="shared" si="9"/>
        <v>15</v>
      </c>
      <c r="E131" s="2">
        <f t="shared" si="10"/>
        <v>0.3333333333333333</v>
      </c>
      <c r="F131" s="2">
        <f t="shared" si="11"/>
        <v>0.6666666666666666</v>
      </c>
      <c r="G131" s="1" t="e">
        <f t="shared" si="12"/>
        <v>#DIV/0!</v>
      </c>
    </row>
    <row r="132" spans="1:7" ht="55.5">
      <c r="A132" s="8" t="s">
        <v>20</v>
      </c>
      <c r="B132" s="78">
        <v>9</v>
      </c>
      <c r="C132" s="78">
        <v>18</v>
      </c>
      <c r="D132" s="78">
        <f t="shared" si="9"/>
        <v>27</v>
      </c>
      <c r="E132" s="2">
        <f t="shared" si="10"/>
        <v>0.3333333333333333</v>
      </c>
      <c r="F132" s="2">
        <f t="shared" si="11"/>
        <v>0.6666666666666666</v>
      </c>
      <c r="G132" s="1" t="e">
        <f t="shared" si="12"/>
        <v>#DIV/0!</v>
      </c>
    </row>
    <row r="133" spans="1:7" ht="55.5">
      <c r="A133" s="8" t="s">
        <v>12</v>
      </c>
      <c r="B133" s="78">
        <v>4</v>
      </c>
      <c r="C133" s="78">
        <v>18</v>
      </c>
      <c r="D133" s="78">
        <f t="shared" si="9"/>
        <v>22</v>
      </c>
      <c r="E133" s="2">
        <f t="shared" si="10"/>
        <v>0.18181818181818182</v>
      </c>
      <c r="F133" s="2">
        <f t="shared" si="11"/>
        <v>0.8181818181818182</v>
      </c>
      <c r="G133" s="1" t="e">
        <f t="shared" si="12"/>
        <v>#DIV/0!</v>
      </c>
    </row>
    <row r="134" spans="1:7" ht="55.5">
      <c r="A134" s="8" t="s">
        <v>11</v>
      </c>
      <c r="B134" s="78">
        <v>3</v>
      </c>
      <c r="C134" s="78">
        <v>4</v>
      </c>
      <c r="D134" s="78">
        <f t="shared" si="9"/>
        <v>7</v>
      </c>
      <c r="E134" s="2">
        <f t="shared" si="10"/>
        <v>0.42857142857142855</v>
      </c>
      <c r="F134" s="2">
        <f t="shared" si="11"/>
        <v>0.5714285714285714</v>
      </c>
      <c r="G134" s="1" t="e">
        <f t="shared" si="12"/>
        <v>#DIV/0!</v>
      </c>
    </row>
    <row r="135" spans="1:7" ht="55.5">
      <c r="A135" s="8" t="s">
        <v>10</v>
      </c>
      <c r="B135" s="78">
        <v>1</v>
      </c>
      <c r="C135" s="78">
        <v>3</v>
      </c>
      <c r="D135" s="78">
        <f t="shared" si="9"/>
        <v>4</v>
      </c>
      <c r="E135" s="2">
        <f t="shared" si="10"/>
        <v>0.25</v>
      </c>
      <c r="F135" s="2">
        <f t="shared" si="11"/>
        <v>0.75</v>
      </c>
      <c r="G135" s="1" t="e">
        <f t="shared" si="12"/>
        <v>#DIV/0!</v>
      </c>
    </row>
    <row r="136" spans="1:7" ht="55.5">
      <c r="A136" s="8" t="s">
        <v>21</v>
      </c>
      <c r="B136" s="78">
        <v>1</v>
      </c>
      <c r="C136" s="78">
        <v>1</v>
      </c>
      <c r="D136" s="78">
        <f t="shared" si="9"/>
        <v>2</v>
      </c>
      <c r="E136" s="2">
        <f t="shared" si="10"/>
        <v>0.5</v>
      </c>
      <c r="F136" s="2">
        <f t="shared" si="11"/>
        <v>0.5</v>
      </c>
      <c r="G136" s="1" t="e">
        <f t="shared" si="12"/>
        <v>#DIV/0!</v>
      </c>
    </row>
    <row r="137" spans="1:7" ht="55.5">
      <c r="A137" s="86" t="s">
        <v>185</v>
      </c>
      <c r="B137" s="78">
        <v>3</v>
      </c>
      <c r="C137" s="78">
        <v>1</v>
      </c>
      <c r="D137" s="78">
        <f t="shared" si="9"/>
        <v>4</v>
      </c>
      <c r="E137" s="2">
        <f t="shared" si="10"/>
        <v>0.75</v>
      </c>
      <c r="F137" s="2">
        <f t="shared" si="11"/>
        <v>0.25</v>
      </c>
      <c r="G137" s="1" t="e">
        <f t="shared" si="12"/>
        <v>#DIV/0!</v>
      </c>
    </row>
    <row r="138" spans="1:7" ht="111">
      <c r="A138" s="87" t="s">
        <v>172</v>
      </c>
      <c r="B138" s="78">
        <v>1</v>
      </c>
      <c r="C138" s="78">
        <v>0</v>
      </c>
      <c r="D138" s="78">
        <f t="shared" si="9"/>
        <v>1</v>
      </c>
      <c r="E138" s="2">
        <f t="shared" si="10"/>
        <v>1</v>
      </c>
      <c r="F138" s="2">
        <f t="shared" si="11"/>
        <v>0</v>
      </c>
      <c r="G138" s="1" t="e">
        <f t="shared" si="12"/>
        <v>#DIV/0!</v>
      </c>
    </row>
    <row r="139" spans="1:7" ht="83.25">
      <c r="A139" s="87" t="s">
        <v>173</v>
      </c>
      <c r="B139" s="78">
        <v>0</v>
      </c>
      <c r="C139" s="78">
        <v>2</v>
      </c>
      <c r="D139" s="78">
        <f t="shared" si="9"/>
        <v>2</v>
      </c>
      <c r="E139" s="2">
        <f t="shared" si="10"/>
        <v>0</v>
      </c>
      <c r="F139" s="2">
        <f t="shared" si="11"/>
        <v>1</v>
      </c>
      <c r="G139" s="1" t="e">
        <f t="shared" si="12"/>
        <v>#DIV/0!</v>
      </c>
    </row>
    <row r="140" spans="1:7" ht="111">
      <c r="A140" s="87" t="s">
        <v>181</v>
      </c>
      <c r="B140" s="78">
        <v>1</v>
      </c>
      <c r="C140" s="78">
        <v>0</v>
      </c>
      <c r="D140" s="78">
        <f t="shared" si="9"/>
        <v>1</v>
      </c>
      <c r="E140" s="2">
        <f t="shared" si="10"/>
        <v>1</v>
      </c>
      <c r="F140" s="2">
        <f t="shared" si="11"/>
        <v>0</v>
      </c>
      <c r="G140" s="1" t="e">
        <f t="shared" si="12"/>
        <v>#DIV/0!</v>
      </c>
    </row>
    <row r="141" spans="1:7" ht="55.5">
      <c r="A141" s="76" t="s">
        <v>9</v>
      </c>
      <c r="B141" s="76">
        <f>SUM(B120:B140)</f>
        <v>116</v>
      </c>
      <c r="C141" s="76">
        <f>SUM(C120:C140)</f>
        <v>111</v>
      </c>
      <c r="D141" s="76">
        <f t="shared" si="9"/>
        <v>227</v>
      </c>
      <c r="E141" s="1">
        <f t="shared" si="10"/>
        <v>0.5110132158590308</v>
      </c>
      <c r="F141" s="1">
        <f t="shared" si="11"/>
        <v>0.4889867841409692</v>
      </c>
      <c r="G141" s="1" t="e">
        <f t="shared" si="12"/>
        <v>#DIV/0!</v>
      </c>
    </row>
  </sheetData>
  <sheetProtection/>
  <mergeCells count="4">
    <mergeCell ref="A4:G4"/>
    <mergeCell ref="A41:D41"/>
    <mergeCell ref="A77:G77"/>
    <mergeCell ref="A118:G1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2013-04-09T07:57:30Z</dcterms:modified>
  <cp:category/>
  <cp:version/>
  <cp:contentType/>
  <cp:contentStatus/>
</cp:coreProperties>
</file>