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340" windowHeight="4605" tabRatio="744" activeTab="0"/>
  </bookViews>
  <sheets>
    <sheet name="طلاب المرحلة الاولى" sheetId="1" r:id="rId1"/>
    <sheet name="طلاب الدراسات العليا " sheetId="2" r:id="rId2"/>
    <sheet name="مفتوح" sheetId="3" r:id="rId3"/>
    <sheet name="معاهد عليا وافتراضية " sheetId="4" r:id="rId4"/>
    <sheet name="خاصة " sheetId="5" r:id="rId5"/>
    <sheet name="معاهد متوسطة " sheetId="6" r:id="rId6"/>
    <sheet name="إجمالي طلاب التعليم العالي" sheetId="7" r:id="rId7"/>
    <sheet name="الطلاب السوريون" sheetId="8" r:id="rId8"/>
    <sheet name="ورقة1" sheetId="9" r:id="rId9"/>
  </sheets>
  <definedNames>
    <definedName name="_xlnm.Print_Area" localSheetId="6">'إجمالي طلاب التعليم العالي'!$A$1:$E$64</definedName>
    <definedName name="_xlnm.Print_Area" localSheetId="4">'خاصة '!$A$1:$N$106</definedName>
    <definedName name="_xlnm.Print_Area" localSheetId="1">'طلاب الدراسات العليا '!$A$1:$L$262</definedName>
    <definedName name="_xlnm.Print_Area" localSheetId="5">'معاهد متوسطة '!$A$1:$H$144</definedName>
    <definedName name="_xlnm.Print_Titles" localSheetId="4">'خاصة '!$2:$3</definedName>
    <definedName name="_xlnm.Print_Titles" localSheetId="1">'طلاب الدراسات العليا '!$143:$145</definedName>
    <definedName name="_xlnm.Print_Titles" localSheetId="0">'طلاب المرحلة الاولى'!$168:$170</definedName>
    <definedName name="_xlnm.Print_Titles" localSheetId="3">'معاهد عليا وافتراضية '!$41:$41</definedName>
    <definedName name="_xlnm.Print_Titles" localSheetId="5">'معاهد متوسطة '!$2:$3</definedName>
  </definedNames>
  <calcPr fullCalcOnLoad="1"/>
</workbook>
</file>

<file path=xl/sharedStrings.xml><?xml version="1.0" encoding="utf-8"?>
<sst xmlns="http://schemas.openxmlformats.org/spreadsheetml/2006/main" count="1614" uniqueCount="422">
  <si>
    <t xml:space="preserve">الكلية </t>
  </si>
  <si>
    <t xml:space="preserve">الجامعة </t>
  </si>
  <si>
    <t>طلاب</t>
  </si>
  <si>
    <t>الطب البشري</t>
  </si>
  <si>
    <t>دمشق</t>
  </si>
  <si>
    <t>حلب</t>
  </si>
  <si>
    <t xml:space="preserve">تشرين </t>
  </si>
  <si>
    <t>البعث</t>
  </si>
  <si>
    <t>الفرات</t>
  </si>
  <si>
    <t xml:space="preserve">طب الاسنان </t>
  </si>
  <si>
    <t>الصيدلة</t>
  </si>
  <si>
    <t xml:space="preserve">الهندسة المدنية </t>
  </si>
  <si>
    <t xml:space="preserve">الفرات </t>
  </si>
  <si>
    <t>الهندسة المعمارية</t>
  </si>
  <si>
    <t xml:space="preserve">هندسة الكهرباء والميكانيك    </t>
  </si>
  <si>
    <t xml:space="preserve">الهندسة االمعلوماتية </t>
  </si>
  <si>
    <t xml:space="preserve">هندسة تكنولوجيا الاتصالات </t>
  </si>
  <si>
    <t>تشرين - طرطوس</t>
  </si>
  <si>
    <t>الهندسة التقنية</t>
  </si>
  <si>
    <t>الهندسة البترولية</t>
  </si>
  <si>
    <t xml:space="preserve">الهندسة الزراعية </t>
  </si>
  <si>
    <t xml:space="preserve">الهندسة الزراعية الثانية </t>
  </si>
  <si>
    <t>دمشق - السويداء</t>
  </si>
  <si>
    <t>حلب - ادلب</t>
  </si>
  <si>
    <t xml:space="preserve">الفرات - الحسكة </t>
  </si>
  <si>
    <t>الطب البيطري</t>
  </si>
  <si>
    <t>الاقتصاد</t>
  </si>
  <si>
    <t>دمشق - درعا</t>
  </si>
  <si>
    <t xml:space="preserve">حلب - ادلب </t>
  </si>
  <si>
    <t>البعث - حماة</t>
  </si>
  <si>
    <t>الفرات - الحسكة</t>
  </si>
  <si>
    <t>الفرات - الرقة</t>
  </si>
  <si>
    <t>العلوم</t>
  </si>
  <si>
    <t>العلوم الثانية</t>
  </si>
  <si>
    <t xml:space="preserve">الفرات - الرقة </t>
  </si>
  <si>
    <t xml:space="preserve">الفرات - الحسكة  </t>
  </si>
  <si>
    <t>الحقوق</t>
  </si>
  <si>
    <t xml:space="preserve">دمشق - درعا </t>
  </si>
  <si>
    <t xml:space="preserve">تشرين - طرطوس </t>
  </si>
  <si>
    <t xml:space="preserve">دمشق - السويداء </t>
  </si>
  <si>
    <t>البعث - تدمر</t>
  </si>
  <si>
    <t xml:space="preserve">التربية الرابعة </t>
  </si>
  <si>
    <t>دمشق - القنيطرة</t>
  </si>
  <si>
    <t>الشريعة</t>
  </si>
  <si>
    <t>العلوم السياسية</t>
  </si>
  <si>
    <t>العلوم الصحية</t>
  </si>
  <si>
    <t>التمريض</t>
  </si>
  <si>
    <t>الفنون الجميلة</t>
  </si>
  <si>
    <t>التربية الموسيقية</t>
  </si>
  <si>
    <t>التربية الرياضية</t>
  </si>
  <si>
    <t>السياحة</t>
  </si>
  <si>
    <t>المجموع</t>
  </si>
  <si>
    <t xml:space="preserve">دبلوم </t>
  </si>
  <si>
    <t xml:space="preserve">ماجستير </t>
  </si>
  <si>
    <t>دكتوراة</t>
  </si>
  <si>
    <t xml:space="preserve"> الهندسة المدنية </t>
  </si>
  <si>
    <t xml:space="preserve">هندسة تكنولوجيا المعلومات </t>
  </si>
  <si>
    <t>الاداب</t>
  </si>
  <si>
    <t xml:space="preserve">التربية </t>
  </si>
  <si>
    <t xml:space="preserve">دبلوم التاهيل التربوي </t>
  </si>
  <si>
    <t xml:space="preserve">البعث </t>
  </si>
  <si>
    <t>تشرين</t>
  </si>
  <si>
    <t xml:space="preserve">المعهد العالي للتنمية الادارية </t>
  </si>
  <si>
    <t xml:space="preserve">المعهد العالي لبحوث الليزر وتطبيقاته </t>
  </si>
  <si>
    <t xml:space="preserve">المعهد العالي للترجمة الفورية </t>
  </si>
  <si>
    <t xml:space="preserve">المعهد العالي للبحوث والدراسات الزلزالية </t>
  </si>
  <si>
    <t xml:space="preserve">معهد التراث </t>
  </si>
  <si>
    <t xml:space="preserve">المجموع </t>
  </si>
  <si>
    <t xml:space="preserve">دمشق </t>
  </si>
  <si>
    <t xml:space="preserve">حلب </t>
  </si>
  <si>
    <t xml:space="preserve">ترجمة </t>
  </si>
  <si>
    <t xml:space="preserve">إعلام </t>
  </si>
  <si>
    <t xml:space="preserve">محاسبة </t>
  </si>
  <si>
    <t xml:space="preserve">إدارة المشاريع الصغيرة </t>
  </si>
  <si>
    <t xml:space="preserve">النظم والحاسوب </t>
  </si>
  <si>
    <t xml:space="preserve">إدارة أعمال </t>
  </si>
  <si>
    <t>تأمين ومصارف</t>
  </si>
  <si>
    <t xml:space="preserve">العلوم السياسية </t>
  </si>
  <si>
    <t xml:space="preserve">معلوماتية </t>
  </si>
  <si>
    <t xml:space="preserve">تربية </t>
  </si>
  <si>
    <t xml:space="preserve">معلم صف </t>
  </si>
  <si>
    <t>رياض لأطفال</t>
  </si>
  <si>
    <t>حقوق (دراسات قانونية )</t>
  </si>
  <si>
    <t xml:space="preserve">استصلاح الأراضي </t>
  </si>
  <si>
    <t>برنامج التجسير بكلية التمريض</t>
  </si>
  <si>
    <t>تجارة وتسويق الكتروني</t>
  </si>
  <si>
    <t xml:space="preserve">المعهد </t>
  </si>
  <si>
    <t xml:space="preserve">الشهادة </t>
  </si>
  <si>
    <t xml:space="preserve">الطلاب </t>
  </si>
  <si>
    <t xml:space="preserve">ذكور </t>
  </si>
  <si>
    <t xml:space="preserve">المعهد الوطني للإدارة العامة </t>
  </si>
  <si>
    <t xml:space="preserve">المعهد العالي للدراسات والبحوث السكانية </t>
  </si>
  <si>
    <t xml:space="preserve">المعهد العالي لإدارة الأعمال </t>
  </si>
  <si>
    <t xml:space="preserve">مرحلة أولى </t>
  </si>
  <si>
    <t xml:space="preserve">دراسات عليا </t>
  </si>
  <si>
    <t xml:space="preserve">البرنامج التعليمي </t>
  </si>
  <si>
    <t>اناث</t>
  </si>
  <si>
    <t xml:space="preserve">هندسة النظم المعلوماتية </t>
  </si>
  <si>
    <t xml:space="preserve">إجازة </t>
  </si>
  <si>
    <t xml:space="preserve">تكنولوجيا المعلومات </t>
  </si>
  <si>
    <t xml:space="preserve">الاقتصاد </t>
  </si>
  <si>
    <t xml:space="preserve">الحقوق </t>
  </si>
  <si>
    <t>برنامج تعلم اللغة الانكليزية</t>
  </si>
  <si>
    <t>إجمالي طلاب المرحلة الجامعية الأولى</t>
  </si>
  <si>
    <t>الدبلوم الوطني العالي في المعلوماتية والتطبيقات الادارية (لغة عربية)</t>
  </si>
  <si>
    <t>الدبلوم الوطني العالي في المعلوماتية والتطبيقات الادارية (لغة انكليزية)</t>
  </si>
  <si>
    <t>إدارة الأعمال</t>
  </si>
  <si>
    <t xml:space="preserve">تأهيل وتخصص في إدارة الأعمال </t>
  </si>
  <si>
    <t xml:space="preserve">إدارة التقانة </t>
  </si>
  <si>
    <t xml:space="preserve">إدارة الجودة </t>
  </si>
  <si>
    <t xml:space="preserve">تقانات الوب </t>
  </si>
  <si>
    <t xml:space="preserve">علوم الوب </t>
  </si>
  <si>
    <t xml:space="preserve">إجمالي طلاب الدراسات العليا </t>
  </si>
  <si>
    <t>طب الاسنان</t>
  </si>
  <si>
    <t xml:space="preserve">الهندسة </t>
  </si>
  <si>
    <t>العلوم الدبلوماسية و العلاقات الدولية</t>
  </si>
  <si>
    <t xml:space="preserve">الأعمال والإدارة </t>
  </si>
  <si>
    <t>الفنون التطبيقية</t>
  </si>
  <si>
    <t>العلوم التطبيقية</t>
  </si>
  <si>
    <t>جامعة المأمون الخاصة للعلوم والتكنولوجيا</t>
  </si>
  <si>
    <t xml:space="preserve">الهندسة والتكنولوجيا </t>
  </si>
  <si>
    <t xml:space="preserve">الجامعة العربية الدولية </t>
  </si>
  <si>
    <t>الهندسة المعلوماتية</t>
  </si>
  <si>
    <t xml:space="preserve"> الهندسة المعمارية</t>
  </si>
  <si>
    <t>الهندسة المدنية</t>
  </si>
  <si>
    <t>الفنون</t>
  </si>
  <si>
    <t>الجامعة السورية الدولية الخاصة للعلوم والتكنولوجيا</t>
  </si>
  <si>
    <t>طب وجراحة الفم والأسنان</t>
  </si>
  <si>
    <t xml:space="preserve">الصيدلة </t>
  </si>
  <si>
    <t>هندسة الحاسوب و المعلوماتية</t>
  </si>
  <si>
    <t>هندسة البترول</t>
  </si>
  <si>
    <t xml:space="preserve"> إدارة الأعمال</t>
  </si>
  <si>
    <t xml:space="preserve">الجامعة الدولية الخاصة للعلوم والتكنولوجيا </t>
  </si>
  <si>
    <t>طب الأسنان</t>
  </si>
  <si>
    <t xml:space="preserve">جامعة الوادي الدولية الخاصة </t>
  </si>
  <si>
    <t xml:space="preserve"> هندسة الكمبيوتر</t>
  </si>
  <si>
    <t>هندسة معلوماتية إدارة أعمال</t>
  </si>
  <si>
    <t xml:space="preserve">هندسة الاتصالات </t>
  </si>
  <si>
    <t>الإدارة قسم إدارة أعمال</t>
  </si>
  <si>
    <t xml:space="preserve"> قسم المصارف والتجارة الالكترونية</t>
  </si>
  <si>
    <t xml:space="preserve">التجميل </t>
  </si>
  <si>
    <t xml:space="preserve">هندسة الصناعات البترولية </t>
  </si>
  <si>
    <t xml:space="preserve">هندسة الصناعات الكيميائية  </t>
  </si>
  <si>
    <t xml:space="preserve">الهندسة المعلوماتية </t>
  </si>
  <si>
    <t xml:space="preserve"> العلوم الإدارية </t>
  </si>
  <si>
    <t xml:space="preserve"> العلوم الادارية </t>
  </si>
  <si>
    <t xml:space="preserve">هندسة الاتصالات والمعلوماتية </t>
  </si>
  <si>
    <t xml:space="preserve">الهندسة المدنية والبيئية والمعمارية </t>
  </si>
  <si>
    <t xml:space="preserve">العلوم الادارية والمالية </t>
  </si>
  <si>
    <t xml:space="preserve">الأعمال والادارة </t>
  </si>
  <si>
    <t xml:space="preserve">هندسة المعلومات </t>
  </si>
  <si>
    <t xml:space="preserve">الأكاديمية العربية للعلوم والتكنولوجيا والنقل البحري </t>
  </si>
  <si>
    <t xml:space="preserve">نقل دولي </t>
  </si>
  <si>
    <t xml:space="preserve">إدارة الأعمال </t>
  </si>
  <si>
    <t xml:space="preserve">هندسة الحاسب </t>
  </si>
  <si>
    <t>المجموع العام</t>
  </si>
  <si>
    <t>اجمالي</t>
  </si>
  <si>
    <t xml:space="preserve">م.ت. الطبي </t>
  </si>
  <si>
    <t xml:space="preserve">م.ت. للهندسة الميكانيكية </t>
  </si>
  <si>
    <t>المعهد</t>
  </si>
  <si>
    <t>م.ت. الزراعي- تشرين</t>
  </si>
  <si>
    <t>م.ت. الزراعي- طرطوس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</si>
  <si>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</si>
  <si>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</si>
  <si>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</si>
  <si>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</si>
  <si>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الحسكة</t>
  </si>
  <si>
    <t>معاهد البعث</t>
  </si>
  <si>
    <t>البيان</t>
  </si>
  <si>
    <t xml:space="preserve">طلاب المرحلة الجامعية  الاولى </t>
  </si>
  <si>
    <t xml:space="preserve">الجامعة الافتراضية </t>
  </si>
  <si>
    <t>مجموع طلاب المرحلة الجامعية الاولى</t>
  </si>
  <si>
    <t xml:space="preserve">طلاب الدراسات </t>
  </si>
  <si>
    <t>مجموع طلاب الدراسات العليا</t>
  </si>
  <si>
    <t>طلاب التعليم المفتوح</t>
  </si>
  <si>
    <t xml:space="preserve">طلاب الجامعات الخاصة </t>
  </si>
  <si>
    <t>مجموع طلاب التعليم العالي</t>
  </si>
  <si>
    <t>إجمالي طلاب المعاهد العليا</t>
  </si>
  <si>
    <t>برنامج الترقية إلى الإجازة الجامعية     ( مع جامعات أجنبية )</t>
  </si>
  <si>
    <t>برنامج الترقية إلى الإجازة الجامعية      ( التجسير )</t>
  </si>
  <si>
    <t>الارشاد السياحي</t>
  </si>
  <si>
    <t>حلب - إدلب</t>
  </si>
  <si>
    <t>كلية الإعلام</t>
  </si>
  <si>
    <t>الهندسة الميكانيكية والكهربائية</t>
  </si>
  <si>
    <t>معهد التراث</t>
  </si>
  <si>
    <t xml:space="preserve">العلوم الصحية </t>
  </si>
  <si>
    <t xml:space="preserve">كلية العلوم </t>
  </si>
  <si>
    <t>كلية الاداب</t>
  </si>
  <si>
    <t xml:space="preserve">الهندسة الكهربائية والميكانيكية </t>
  </si>
  <si>
    <t>طبي للطوارئ</t>
  </si>
  <si>
    <t>الجامعة</t>
  </si>
  <si>
    <t>الكلية</t>
  </si>
  <si>
    <t>القلمون</t>
  </si>
  <si>
    <t>كلية الهندسة والتكنولوجيا</t>
  </si>
  <si>
    <t xml:space="preserve"> نظم الحاسوب</t>
  </si>
  <si>
    <t>إتصالات</t>
  </si>
  <si>
    <t>علوم حاسوب</t>
  </si>
  <si>
    <t>كلية العلوم الادارية والمالية</t>
  </si>
  <si>
    <t>إدارة أعمال</t>
  </si>
  <si>
    <t>علوم مالية ومصرفية</t>
  </si>
  <si>
    <t>تسويق و تجارة إلكترونية</t>
  </si>
  <si>
    <t>اتصالات والكترونيات</t>
  </si>
  <si>
    <t xml:space="preserve">الهندسة المعمارية </t>
  </si>
  <si>
    <t xml:space="preserve">هندسة الحاسوب </t>
  </si>
  <si>
    <t xml:space="preserve">علم الحاسوب </t>
  </si>
  <si>
    <t xml:space="preserve">برمجيات الحاسوب </t>
  </si>
  <si>
    <t xml:space="preserve">نظم المعلومات الحاسوبية </t>
  </si>
  <si>
    <t xml:space="preserve">إدارة الأعمال  والتمويل </t>
  </si>
  <si>
    <t xml:space="preserve">إدارة الاعمال </t>
  </si>
  <si>
    <t xml:space="preserve">التسويق </t>
  </si>
  <si>
    <t xml:space="preserve">الادارة المالية والمصرفية </t>
  </si>
  <si>
    <t>المحاسبة</t>
  </si>
  <si>
    <t xml:space="preserve">نظم المعلومات الادارية </t>
  </si>
  <si>
    <t xml:space="preserve">الاداب والعلوم </t>
  </si>
  <si>
    <t xml:space="preserve">التصميم الداخلي </t>
  </si>
  <si>
    <t xml:space="preserve">التصميم الغرافيكي </t>
  </si>
  <si>
    <t xml:space="preserve">اللغة الانكليزية والاداب </t>
  </si>
  <si>
    <t>الأندلس الخاصة للعلوم الطبية</t>
  </si>
  <si>
    <t>الحواش الخاصة للصيدلة والتجميل</t>
  </si>
  <si>
    <t xml:space="preserve"> الاتحاد الخاصة (المقر الرئيسي _ الرقة)</t>
  </si>
  <si>
    <t xml:space="preserve"> الاتحاد الخاصة (فرع منبج)</t>
  </si>
  <si>
    <t>اليرموك</t>
  </si>
  <si>
    <t xml:space="preserve"> الخليج 0 حلب </t>
  </si>
  <si>
    <t>الجامعة الوطنية</t>
  </si>
  <si>
    <t xml:space="preserve">هندسة العمارة </t>
  </si>
  <si>
    <t>العلوم الثالثة</t>
  </si>
  <si>
    <t>الحقوق الثانية</t>
  </si>
  <si>
    <t xml:space="preserve">الجمهورية العربية السورية  </t>
  </si>
  <si>
    <t xml:space="preserve">    وزارة التعليم العالي</t>
  </si>
  <si>
    <t>الاجمالي</t>
  </si>
  <si>
    <t>الاقتصاد الأولى</t>
  </si>
  <si>
    <t>الاقتصاد الثانية</t>
  </si>
  <si>
    <t>الاداب الاولى</t>
  </si>
  <si>
    <t>الاداب الثانية</t>
  </si>
  <si>
    <t>الاداب الثالثة</t>
  </si>
  <si>
    <t>التربية  الاولى</t>
  </si>
  <si>
    <t xml:space="preserve">التربية الثالثة </t>
  </si>
  <si>
    <t>الفنون الجميلة الأولى</t>
  </si>
  <si>
    <t>الفنون الجميلة الثانية</t>
  </si>
  <si>
    <t xml:space="preserve">التربية الثانية </t>
  </si>
  <si>
    <t>الاقتصاد الثالثة</t>
  </si>
  <si>
    <t>الإعلام</t>
  </si>
  <si>
    <t>الهندسة المدنية الثانية</t>
  </si>
  <si>
    <t>جامعة دمشق</t>
  </si>
  <si>
    <t>جامعة حلب</t>
  </si>
  <si>
    <t>جامعة تشرين</t>
  </si>
  <si>
    <t>جامعة البعث</t>
  </si>
  <si>
    <t>جامعة الفرات</t>
  </si>
  <si>
    <t>وزارة التعليم العالي</t>
  </si>
  <si>
    <t>الجمهورية العربية السورية</t>
  </si>
  <si>
    <t>مديرية التخطيط والتعاون الدولي</t>
  </si>
  <si>
    <t xml:space="preserve">طلاب المعاهد التقانية التابعة لوزارة التعليم العالي </t>
  </si>
  <si>
    <t xml:space="preserve">طلاب المعاهد التقانية التابعة لوزارات الدولة </t>
  </si>
  <si>
    <t>مستجدون</t>
  </si>
  <si>
    <t>ذكور</t>
  </si>
  <si>
    <t>إناث</t>
  </si>
  <si>
    <t>مجموع</t>
  </si>
  <si>
    <t xml:space="preserve">المعهد العالي للبحوث البحرية </t>
  </si>
  <si>
    <t xml:space="preserve">المعهد العالي لبحوث البيئة </t>
  </si>
  <si>
    <t xml:space="preserve">المعهد العالي اللغات </t>
  </si>
  <si>
    <t>مج</t>
  </si>
  <si>
    <t>تعميق التأهيل التربوي</t>
  </si>
  <si>
    <t>كلية اللغات الحية والعلوم الانسانية
(لغة انكليزية)</t>
  </si>
  <si>
    <t>الإدارة قسم التسويق الالكتروني والدعاية والإعلان</t>
  </si>
  <si>
    <t xml:space="preserve">إجمالي طلاب المعاهد المتوسطة التابعة لوزارة التعليم العالي </t>
  </si>
  <si>
    <t xml:space="preserve">إجمالي معاهد الفرات </t>
  </si>
  <si>
    <t xml:space="preserve">م.ت. التنمية المستدامة </t>
  </si>
  <si>
    <t>م.ت. المكننة الزراعية بالقامشلي</t>
  </si>
  <si>
    <t>م.ت.بيطري الحسكة</t>
  </si>
  <si>
    <t>م.ت. للمحاسبة والتمويل بالرقة</t>
  </si>
  <si>
    <t>م.ت. بيطري الرقة</t>
  </si>
  <si>
    <t>م. ت. الزراعي - الرقة</t>
  </si>
  <si>
    <t>م.ت. الصناعات الغذائية ديرالزور</t>
  </si>
  <si>
    <t xml:space="preserve">معاهد جامعة الفرات </t>
  </si>
  <si>
    <t>تصحر تدمر</t>
  </si>
  <si>
    <t>زراعي سقيلبية</t>
  </si>
  <si>
    <t>زراعي حمص</t>
  </si>
  <si>
    <t>كمبيوترحماه</t>
  </si>
  <si>
    <t>كمبيوترحمص</t>
  </si>
  <si>
    <t>البيطري</t>
  </si>
  <si>
    <t>الهندسي</t>
  </si>
  <si>
    <t xml:space="preserve">إجمالي طلاب معاهد تشرين </t>
  </si>
  <si>
    <t>م.ت. الحاسوب</t>
  </si>
  <si>
    <t>م.ت الهندسي</t>
  </si>
  <si>
    <t>م.ت. الطبي</t>
  </si>
  <si>
    <t>م.ت. الزراعي</t>
  </si>
  <si>
    <t>م.ت. لإدارة الأعمال والتسويق</t>
  </si>
  <si>
    <t>م.ت.للمحاسبة والتمويل</t>
  </si>
  <si>
    <t xml:space="preserve">معاهد جامعة تشرين </t>
  </si>
  <si>
    <t xml:space="preserve">إجمالي طلاب معاهد حلب </t>
  </si>
  <si>
    <t>م.ت. لادارة الاعمال والتسويق</t>
  </si>
  <si>
    <t>م.ت.البيطري</t>
  </si>
  <si>
    <t xml:space="preserve">م.ت. الزراعي ادلب </t>
  </si>
  <si>
    <t xml:space="preserve">م.ت. الحاسب ادلب </t>
  </si>
  <si>
    <t xml:space="preserve">م.ت. حاسب حلب </t>
  </si>
  <si>
    <t xml:space="preserve">م.ت. العلوم المالية والمصرفية ادلب </t>
  </si>
  <si>
    <t xml:space="preserve">م.ت. العلوم المالية والمصرفية حلب </t>
  </si>
  <si>
    <t>م.ت. الزراعي حلب</t>
  </si>
  <si>
    <t>م.ت. الهندسي</t>
  </si>
  <si>
    <t>م.ت. طب الاسنان</t>
  </si>
  <si>
    <t xml:space="preserve">معاهد جامعة حلب </t>
  </si>
  <si>
    <t>م.ت.للمحاسبة والتمويل بدمشق</t>
  </si>
  <si>
    <t>م.ت.للمحاسبة والتمويل بدرعا</t>
  </si>
  <si>
    <t>م.ت.لطب الأسنان بدمشق</t>
  </si>
  <si>
    <t>م.ت.لإدارة الأعمال والتسويق بدمشق</t>
  </si>
  <si>
    <t>م.ت.الطبي بالنبك</t>
  </si>
  <si>
    <t>م.ت.الطبي بدمشق</t>
  </si>
  <si>
    <t>م.ت.الزراعي بالقنيطرة</t>
  </si>
  <si>
    <t>م.ت.الزراعي بالسويداء</t>
  </si>
  <si>
    <t>م.ت.الزراعي بدرعا</t>
  </si>
  <si>
    <t>م.ت.الزراعي بدمشق</t>
  </si>
  <si>
    <t>م.ت.للحاسوب بدرعا</t>
  </si>
  <si>
    <t>م.ت.للحاسوب بدمشق</t>
  </si>
  <si>
    <t>م.ت.الهندسي بدمشق</t>
  </si>
  <si>
    <t>م.ت.للهندسة الميكانيكية والكهربائية بدمشق</t>
  </si>
  <si>
    <t xml:space="preserve">معاهد جامعة دمشق </t>
  </si>
  <si>
    <t xml:space="preserve">طلاب ومستجدي المعاهد المتوسطة التابعة لوزارة التعليم العالي (التعليم الموازي)  للعام الدراسي 2010-2011  </t>
  </si>
  <si>
    <t xml:space="preserve">إجمالي طلاب معاهد البعث </t>
  </si>
  <si>
    <t>م.ت. طبي للطوارئ</t>
  </si>
  <si>
    <t>م.ت. تصحر تدمر</t>
  </si>
  <si>
    <t>م.ت. زراعي سقيلبية</t>
  </si>
  <si>
    <t>م.ت. زراعي حمص</t>
  </si>
  <si>
    <t>م.ت.كمبيوترحماه</t>
  </si>
  <si>
    <t>م.ت.كمبيوترحمص</t>
  </si>
  <si>
    <t>م.ت.طب الاسنان</t>
  </si>
  <si>
    <t>م.ت.الهندسي</t>
  </si>
  <si>
    <t xml:space="preserve">معاهد جامعة البعث </t>
  </si>
  <si>
    <t xml:space="preserve">م.ت. الحاسوب- </t>
  </si>
  <si>
    <t>م.ت. الطبي-</t>
  </si>
  <si>
    <t>م.ت. لإدارة الأعمال والتسويق- تشرين</t>
  </si>
  <si>
    <t>م.ت.للمحاسبة والتمويل- تشرين</t>
  </si>
  <si>
    <t>-</t>
  </si>
  <si>
    <t>إجمالي طلاب الدراسات</t>
  </si>
  <si>
    <t>إجمالي طلاب الدراسات العليا</t>
  </si>
  <si>
    <t>الدرجة</t>
  </si>
  <si>
    <t xml:space="preserve">المعاهد العليا </t>
  </si>
  <si>
    <t>المعاهد العليا</t>
  </si>
  <si>
    <t xml:space="preserve">مجموع طلاب الجامعات الحكومية </t>
  </si>
  <si>
    <t>أعداد طلاب ومستجدين المرحلة الجامعية الأولى للعام الدراسي 2011-2012 تعليم إجمالي</t>
  </si>
  <si>
    <t>أعداد طلاب الدراسات العليا للعام الدراسي 2011-2012  / تعليم إجمالي</t>
  </si>
  <si>
    <t xml:space="preserve">أعداد طلاب الدراسات العليا للعام الدراسي 2011-2012 / تعليم موازي </t>
  </si>
  <si>
    <t>أعداد طلاب ومستجدين المرحلة الجامعية الأولى للعام الدراسي 2011-2012 تعليم موازي</t>
  </si>
  <si>
    <t>أعداد طلاب التعليم المفتوح للعام الدراسي 2011-2012</t>
  </si>
  <si>
    <t>تعميق برنامج التدريب التربوي</t>
  </si>
  <si>
    <t xml:space="preserve">طلاب ومستجدي المعاهد المتوسطة التابعة لوزارة التعليم العالي (التعليم الاجمالي)  للعام الدراسي 2011-2012  </t>
  </si>
  <si>
    <t xml:space="preserve">م. ت. للري الحديث بالرقة </t>
  </si>
  <si>
    <t>م.ت. الزراعي - الحسكة</t>
  </si>
  <si>
    <t>م.ت. بيطري الحسكة</t>
  </si>
  <si>
    <t>الاداب الرابعة</t>
  </si>
  <si>
    <t>العلوم الإدارية</t>
  </si>
  <si>
    <t>العلوم الادارية</t>
  </si>
  <si>
    <t>العلوم الرابعة</t>
  </si>
  <si>
    <t>دمشق القنيطرة</t>
  </si>
  <si>
    <t>م.ت. بيطري - اللاذقية</t>
  </si>
  <si>
    <t>م.ت للطاقة الشمسية - طرطوس</t>
  </si>
  <si>
    <t>إجمالي طلاب التعليم العالي للعام 2011-2012</t>
  </si>
  <si>
    <t>أعداد طلاب المعاهد العليا للعام الدراسي 2011-2012</t>
  </si>
  <si>
    <t>أعداد طلاب الجامعة الافتراضية 2011-2012</t>
  </si>
  <si>
    <t>أعداد الطلاب والمستجدين والخريجين في الجامعات الخاصة بكل جامعة وكلية حسب الجنس للعام الدراسي 2011-2012</t>
  </si>
  <si>
    <t>ذ</t>
  </si>
  <si>
    <t>أ</t>
  </si>
  <si>
    <t>الخاصة للعلوم والفنون</t>
  </si>
  <si>
    <t>العمارة الداخلية</t>
  </si>
  <si>
    <t>الاتصالات البصرية</t>
  </si>
  <si>
    <t>الجزيرة الخاصة</t>
  </si>
  <si>
    <t>الهندسة</t>
  </si>
  <si>
    <t>المدنية</t>
  </si>
  <si>
    <t>المعمارية</t>
  </si>
  <si>
    <t>المعلوماتية</t>
  </si>
  <si>
    <t>العربية الخاصة للعلوم والتكنولوجيا</t>
  </si>
  <si>
    <t>ماجستير</t>
  </si>
  <si>
    <t>دكتوراه</t>
  </si>
  <si>
    <t>دبلوم</t>
  </si>
  <si>
    <t>دبلوم تأهيل وتخصص</t>
  </si>
  <si>
    <t>ماجستير تأهيل وتخصص</t>
  </si>
  <si>
    <t xml:space="preserve">هندسة الكهرباء والميكانيك </t>
  </si>
  <si>
    <t>التربية الرابعة</t>
  </si>
  <si>
    <t xml:space="preserve">البيان </t>
  </si>
  <si>
    <t>الزراعة</t>
  </si>
  <si>
    <t>الزراعة الثانية</t>
  </si>
  <si>
    <t>الاقتصاد الاولى</t>
  </si>
  <si>
    <t>الاقتصاد االثالثة</t>
  </si>
  <si>
    <t>الأداب</t>
  </si>
  <si>
    <t>الأداب الثانية</t>
  </si>
  <si>
    <t>الأداب الثالثة</t>
  </si>
  <si>
    <t>الأداب الرابعة</t>
  </si>
  <si>
    <t>التربية</t>
  </si>
  <si>
    <t>التربية الثانية</t>
  </si>
  <si>
    <t>التربية الثالثة</t>
  </si>
  <si>
    <t xml:space="preserve">العلوم الاولى </t>
  </si>
  <si>
    <t>أعداد الطلاب السوريين في المرحلة الجامعية الأولى للعام 2011-2012</t>
  </si>
  <si>
    <t>الهندسة الكهربائية و الميكانيكية</t>
  </si>
  <si>
    <t>الهندسة الزراعية</t>
  </si>
  <si>
    <t>الآداب والعلوم الإنسانية</t>
  </si>
  <si>
    <t>اعلام</t>
  </si>
  <si>
    <t xml:space="preserve">العلوم </t>
  </si>
  <si>
    <t>المعهد العالي لبحوث الليزر</t>
  </si>
  <si>
    <t>المعهد العالي للترجمة الفورية</t>
  </si>
  <si>
    <t xml:space="preserve">المعهد العالي للغات </t>
  </si>
  <si>
    <t xml:space="preserve">المعهد العالي للبحوث و الدراسات الزلزالية </t>
  </si>
  <si>
    <t>إجمالي دبلوم التأهيل التربوي</t>
  </si>
  <si>
    <t xml:space="preserve">الهندسة التقنية </t>
  </si>
  <si>
    <t>هندسة تكنولوجيا الاتصالات</t>
  </si>
  <si>
    <t xml:space="preserve">التربية الرياضية </t>
  </si>
  <si>
    <t xml:space="preserve">التربية الموسيقية </t>
  </si>
  <si>
    <t xml:space="preserve">الهندسة البتروكيميائية </t>
  </si>
  <si>
    <t>الزراعة الثالثة</t>
  </si>
  <si>
    <t xml:space="preserve">جامعة الفرات </t>
  </si>
  <si>
    <t xml:space="preserve">مجموع الطلاب السوريين </t>
  </si>
  <si>
    <t xml:space="preserve">مج </t>
  </si>
  <si>
    <t>أعداد الطلاب السوريين في الدراسات العليا للعام 2011-2012</t>
  </si>
  <si>
    <t xml:space="preserve">المعهد العالي لللغات </t>
  </si>
  <si>
    <t xml:space="preserve">المعلوماتية </t>
  </si>
  <si>
    <t xml:space="preserve">الكليات الطبية </t>
  </si>
  <si>
    <t>العلوم الانسانية</t>
  </si>
  <si>
    <t>المعلوماتية ( حاسب - معلومات - الاتصالات - المعلوماتية - معلوماتية ادارة الاعمال - الكمبيوتر -</t>
  </si>
  <si>
    <t xml:space="preserve">الطبيات </t>
  </si>
  <si>
    <t>علوم</t>
  </si>
  <si>
    <t xml:space="preserve">اداب </t>
  </si>
  <si>
    <t>طلاب خريف 2011</t>
  </si>
  <si>
    <t>طلاب ربيع 2011</t>
  </si>
  <si>
    <t>أعداد الطلاب والمستجدين في الجامعات الخاصة حسب الجنس للعام الدراسي 2011-2012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</si>
</sst>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Simplified Arabic"/>
      <family val="1"/>
    </font>
    <font>
      <sz val="14"/>
      <name val="Simplified Arabic"/>
      <family val="1"/>
    </font>
    <font>
      <sz val="14"/>
      <color indexed="8"/>
      <name val="Simplified Arabic"/>
      <family val="1"/>
    </font>
    <font>
      <b/>
      <sz val="14"/>
      <name val="Simplified Arabic"/>
      <family val="1"/>
    </font>
    <font>
      <sz val="18"/>
      <name val="Simplified Arabic"/>
      <family val="1"/>
    </font>
    <font>
      <sz val="16"/>
      <name val="Simplified Arabic"/>
      <family val="1"/>
    </font>
    <font>
      <sz val="14"/>
      <color indexed="8"/>
      <name val="Andalus"/>
      <family val="1"/>
    </font>
    <font>
      <sz val="16"/>
      <color indexed="8"/>
      <name val="Simplified Arabic"/>
      <family val="1"/>
    </font>
    <font>
      <b/>
      <sz val="16"/>
      <color indexed="8"/>
      <name val="Simplified Arabic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Simplified Arabic"/>
      <family val="1"/>
    </font>
    <font>
      <b/>
      <sz val="18"/>
      <color indexed="8"/>
      <name val="Simplified Arabic"/>
      <family val="1"/>
    </font>
    <font>
      <sz val="14"/>
      <name val="Calibri"/>
      <family val="2"/>
    </font>
    <font>
      <sz val="18"/>
      <color indexed="8"/>
      <name val="Calibri"/>
      <family val="2"/>
    </font>
    <font>
      <sz val="14"/>
      <color indexed="10"/>
      <name val="Simplified Arab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1"/>
    </font>
    <font>
      <sz val="14"/>
      <color theme="1"/>
      <name val="Andalus"/>
      <family val="1"/>
    </font>
    <font>
      <sz val="16"/>
      <color theme="1"/>
      <name val="Simplified Arabic"/>
      <family val="1"/>
    </font>
    <font>
      <b/>
      <sz val="16"/>
      <color theme="1"/>
      <name val="Simplified Arabic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Simplified Arabic"/>
      <family val="1"/>
    </font>
    <font>
      <b/>
      <sz val="18"/>
      <color theme="1"/>
      <name val="Simplified Arabic"/>
      <family val="1"/>
    </font>
    <font>
      <sz val="18"/>
      <color theme="1"/>
      <name val="Calibri"/>
      <family val="2"/>
    </font>
    <font>
      <sz val="14"/>
      <color rgb="FFFF0000"/>
      <name val="Simplified Arabic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0" fontId="50" fillId="0" borderId="0" xfId="0" applyFont="1" applyAlignment="1">
      <alignment horizontal="center" vertical="center" readingOrder="2"/>
    </xf>
    <xf numFmtId="0" fontId="50" fillId="0" borderId="10" xfId="0" applyFont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50" fillId="0" borderId="0" xfId="0" applyFont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center" vertical="center" readingOrder="2"/>
    </xf>
    <xf numFmtId="0" fontId="50" fillId="0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2"/>
    </xf>
    <xf numFmtId="0" fontId="3" fillId="2" borderId="10" xfId="0" applyFont="1" applyFill="1" applyBorder="1" applyAlignment="1">
      <alignment horizontal="center" vertical="center" readingOrder="2"/>
    </xf>
    <xf numFmtId="0" fontId="50" fillId="33" borderId="10" xfId="0" applyFont="1" applyFill="1" applyBorder="1" applyAlignment="1">
      <alignment horizontal="center" vertical="center" readingOrder="2"/>
    </xf>
    <xf numFmtId="0" fontId="50" fillId="0" borderId="0" xfId="0" applyFont="1" applyAlignment="1">
      <alignment readingOrder="2"/>
    </xf>
    <xf numFmtId="0" fontId="50" fillId="0" borderId="0" xfId="0" applyFont="1" applyAlignment="1">
      <alignment textRotation="90" readingOrder="2"/>
    </xf>
    <xf numFmtId="0" fontId="0" fillId="0" borderId="0" xfId="0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readingOrder="2"/>
    </xf>
    <xf numFmtId="0" fontId="3" fillId="2" borderId="10" xfId="0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center" vertical="center" readingOrder="2"/>
    </xf>
    <xf numFmtId="0" fontId="4" fillId="8" borderId="10" xfId="0" applyFont="1" applyFill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50" fillId="35" borderId="10" xfId="0" applyFont="1" applyFill="1" applyBorder="1" applyAlignment="1">
      <alignment horizontal="center" vertical="center" readingOrder="2"/>
    </xf>
    <xf numFmtId="0" fontId="51" fillId="0" borderId="0" xfId="0" applyFont="1" applyAlignment="1">
      <alignment horizontal="right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 readingOrder="2"/>
    </xf>
    <xf numFmtId="0" fontId="50" fillId="8" borderId="10" xfId="0" applyFont="1" applyFill="1" applyBorder="1" applyAlignment="1">
      <alignment horizontal="center" vertical="center" readingOrder="2"/>
    </xf>
    <xf numFmtId="0" fontId="50" fillId="0" borderId="0" xfId="0" applyFont="1" applyAlignment="1">
      <alignment vertical="center" wrapText="1" readingOrder="2"/>
    </xf>
    <xf numFmtId="0" fontId="52" fillId="0" borderId="0" xfId="0" applyFont="1" applyAlignment="1">
      <alignment horizontal="right" vertical="top" wrapText="1" readingOrder="2"/>
    </xf>
    <xf numFmtId="0" fontId="52" fillId="2" borderId="10" xfId="0" applyFont="1" applyFill="1" applyBorder="1" applyAlignment="1">
      <alignment horizontal="center" vertical="center" wrapText="1" readingOrder="2"/>
    </xf>
    <xf numFmtId="0" fontId="52" fillId="8" borderId="11" xfId="0" applyFont="1" applyFill="1" applyBorder="1" applyAlignment="1">
      <alignment horizontal="center" vertical="center" wrapText="1" readingOrder="2"/>
    </xf>
    <xf numFmtId="1" fontId="52" fillId="0" borderId="10" xfId="0" applyNumberFormat="1" applyFont="1" applyBorder="1" applyAlignment="1">
      <alignment horizontal="center" vertical="center" wrapText="1" readingOrder="2"/>
    </xf>
    <xf numFmtId="0" fontId="53" fillId="8" borderId="10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50" fillId="8" borderId="10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50" fillId="0" borderId="11" xfId="0" applyFont="1" applyFill="1" applyBorder="1" applyAlignment="1">
      <alignment horizontal="center" vertical="center" wrapText="1" readingOrder="2"/>
    </xf>
    <xf numFmtId="0" fontId="50" fillId="8" borderId="11" xfId="0" applyFont="1" applyFill="1" applyBorder="1" applyAlignment="1">
      <alignment horizontal="center" vertical="center" wrapText="1" readingOrder="2"/>
    </xf>
    <xf numFmtId="0" fontId="50" fillId="0" borderId="11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3" fillId="8" borderId="11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wrapText="1" readingOrder="2"/>
    </xf>
    <xf numFmtId="0" fontId="4" fillId="8" borderId="11" xfId="0" applyFont="1" applyFill="1" applyBorder="1" applyAlignment="1">
      <alignment horizontal="center" vertical="center" wrapText="1" readingOrder="2"/>
    </xf>
    <xf numFmtId="0" fontId="50" fillId="8" borderId="11" xfId="0" applyFont="1" applyFill="1" applyBorder="1" applyAlignment="1">
      <alignment horizontal="center" vertical="center" readingOrder="2"/>
    </xf>
    <xf numFmtId="1" fontId="50" fillId="8" borderId="10" xfId="0" applyNumberFormat="1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50" fillId="8" borderId="10" xfId="0" applyFont="1" applyFill="1" applyBorder="1" applyAlignment="1">
      <alignment horizontal="center" vertical="center" readingOrder="2"/>
    </xf>
    <xf numFmtId="0" fontId="50" fillId="0" borderId="12" xfId="0" applyFont="1" applyBorder="1" applyAlignment="1">
      <alignment horizontal="center" vertical="center" readingOrder="2"/>
    </xf>
    <xf numFmtId="1" fontId="50" fillId="0" borderId="0" xfId="0" applyNumberFormat="1" applyFont="1" applyAlignment="1">
      <alignment horizontal="center" vertical="center" readingOrder="2"/>
    </xf>
    <xf numFmtId="0" fontId="50" fillId="0" borderId="10" xfId="0" applyFont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wrapText="1" readingOrder="2"/>
    </xf>
    <xf numFmtId="0" fontId="50" fillId="33" borderId="10" xfId="0" applyFont="1" applyFill="1" applyBorder="1" applyAlignment="1">
      <alignment horizontal="center" vertical="center" wrapText="1" readingOrder="2"/>
    </xf>
    <xf numFmtId="0" fontId="50" fillId="33" borderId="10" xfId="0" applyFont="1" applyFill="1" applyBorder="1" applyAlignment="1">
      <alignment horizontal="center" vertical="center" readingOrder="2"/>
    </xf>
    <xf numFmtId="0" fontId="50" fillId="33" borderId="10" xfId="0" applyFont="1" applyFill="1" applyBorder="1" applyAlignment="1">
      <alignment horizontal="center" vertical="center" wrapText="1" shrinkToFit="1" readingOrder="2"/>
    </xf>
    <xf numFmtId="0" fontId="50" fillId="36" borderId="10" xfId="0" applyFont="1" applyFill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 readingOrder="2"/>
    </xf>
    <xf numFmtId="0" fontId="54" fillId="0" borderId="10" xfId="0" applyFont="1" applyBorder="1" applyAlignment="1">
      <alignment horizontal="center" vertical="center"/>
    </xf>
    <xf numFmtId="0" fontId="5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readingOrder="2"/>
    </xf>
    <xf numFmtId="1" fontId="54" fillId="8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 readingOrder="2"/>
    </xf>
    <xf numFmtId="0" fontId="54" fillId="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readingOrder="2"/>
    </xf>
    <xf numFmtId="0" fontId="50" fillId="0" borderId="10" xfId="0" applyFont="1" applyBorder="1" applyAlignment="1">
      <alignment horizontal="center" vertical="center" wrapText="1" readingOrder="2"/>
    </xf>
    <xf numFmtId="0" fontId="54" fillId="8" borderId="10" xfId="0" applyFont="1" applyFill="1" applyBorder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wrapText="1" readingOrder="2"/>
    </xf>
    <xf numFmtId="0" fontId="3" fillId="37" borderId="10" xfId="0" applyFont="1" applyFill="1" applyBorder="1" applyAlignment="1">
      <alignment horizontal="center" vertical="center" wrapText="1" readingOrder="2"/>
    </xf>
    <xf numFmtId="0" fontId="3" fillId="38" borderId="10" xfId="0" applyFont="1" applyFill="1" applyBorder="1" applyAlignment="1">
      <alignment horizontal="center" vertical="center" wrapText="1" readingOrder="2"/>
    </xf>
    <xf numFmtId="0" fontId="3" fillId="39" borderId="10" xfId="0" applyFont="1" applyFill="1" applyBorder="1" applyAlignment="1">
      <alignment horizontal="center" vertical="center" wrapText="1" readingOrder="2"/>
    </xf>
    <xf numFmtId="0" fontId="3" fillId="40" borderId="10" xfId="0" applyFont="1" applyFill="1" applyBorder="1" applyAlignment="1">
      <alignment horizontal="center" vertical="center" wrapText="1" readingOrder="2"/>
    </xf>
    <xf numFmtId="0" fontId="3" fillId="41" borderId="10" xfId="0" applyFont="1" applyFill="1" applyBorder="1" applyAlignment="1">
      <alignment horizontal="center" vertical="center" wrapText="1" readingOrder="2"/>
    </xf>
    <xf numFmtId="0" fontId="3" fillId="42" borderId="10" xfId="0" applyFont="1" applyFill="1" applyBorder="1" applyAlignment="1">
      <alignment horizontal="center" vertical="center" wrapText="1" readingOrder="2"/>
    </xf>
    <xf numFmtId="0" fontId="3" fillId="43" borderId="10" xfId="0" applyFont="1" applyFill="1" applyBorder="1" applyAlignment="1">
      <alignment horizontal="center" vertical="center" wrapText="1" readingOrder="2"/>
    </xf>
    <xf numFmtId="0" fontId="3" fillId="33" borderId="11" xfId="0" applyFont="1" applyFill="1" applyBorder="1" applyAlignment="1">
      <alignment vertical="center" wrapText="1" readingOrder="2"/>
    </xf>
    <xf numFmtId="0" fontId="3" fillId="0" borderId="11" xfId="0" applyFont="1" applyBorder="1" applyAlignment="1">
      <alignment vertical="center" wrapText="1" readingOrder="2"/>
    </xf>
    <xf numFmtId="0" fontId="3" fillId="37" borderId="13" xfId="0" applyFont="1" applyFill="1" applyBorder="1" applyAlignment="1">
      <alignment horizontal="center" vertical="center" readingOrder="2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0" borderId="0" xfId="0" applyNumberFormat="1" applyAlignment="1">
      <alignment readingOrder="2"/>
    </xf>
    <xf numFmtId="0" fontId="0" fillId="0" borderId="0" xfId="0" applyNumberFormat="1" applyAlignment="1">
      <alignment horizontal="center" vertical="center" readingOrder="2"/>
    </xf>
    <xf numFmtId="0" fontId="3" fillId="0" borderId="10" xfId="0" applyNumberFormat="1" applyFont="1" applyBorder="1" applyAlignment="1">
      <alignment horizontal="center" vertical="center" wrapText="1" readingOrder="2"/>
    </xf>
    <xf numFmtId="0" fontId="3" fillId="8" borderId="10" xfId="0" applyNumberFormat="1" applyFont="1" applyFill="1" applyBorder="1" applyAlignment="1">
      <alignment horizontal="center" vertical="center" readingOrder="2"/>
    </xf>
    <xf numFmtId="0" fontId="0" fillId="0" borderId="0" xfId="0" applyNumberFormat="1" applyAlignment="1">
      <alignment horizontal="center" vertical="center" wrapText="1" readingOrder="2"/>
    </xf>
    <xf numFmtId="0" fontId="0" fillId="0" borderId="0" xfId="0" applyNumberFormat="1" applyAlignment="1">
      <alignment/>
    </xf>
    <xf numFmtId="0" fontId="7" fillId="8" borderId="10" xfId="0" applyNumberFormat="1" applyFont="1" applyFill="1" applyBorder="1" applyAlignment="1">
      <alignment horizontal="center" vertical="center" wrapText="1" readingOrder="2"/>
    </xf>
    <xf numFmtId="0" fontId="7" fillId="0" borderId="10" xfId="0" applyNumberFormat="1" applyFont="1" applyBorder="1" applyAlignment="1">
      <alignment horizontal="center" vertical="center" readingOrder="2"/>
    </xf>
    <xf numFmtId="0" fontId="7" fillId="8" borderId="10" xfId="0" applyNumberFormat="1" applyFont="1" applyFill="1" applyBorder="1" applyAlignment="1">
      <alignment horizontal="center" vertical="center" readingOrder="2"/>
    </xf>
    <xf numFmtId="0" fontId="7" fillId="0" borderId="10" xfId="0" applyNumberFormat="1" applyFont="1" applyFill="1" applyBorder="1" applyAlignment="1">
      <alignment horizontal="center" vertical="center" readingOrder="2"/>
    </xf>
    <xf numFmtId="0" fontId="7" fillId="0" borderId="10" xfId="0" applyNumberFormat="1" applyFont="1" applyBorder="1" applyAlignment="1">
      <alignment horizontal="center" vertical="center" wrapText="1" readingOrder="2"/>
    </xf>
    <xf numFmtId="0" fontId="52" fillId="0" borderId="10" xfId="0" applyNumberFormat="1" applyFont="1" applyBorder="1" applyAlignment="1">
      <alignment horizontal="center" vertical="center" readingOrder="2"/>
    </xf>
    <xf numFmtId="0" fontId="52" fillId="0" borderId="12" xfId="0" applyNumberFormat="1" applyFont="1" applyBorder="1" applyAlignment="1">
      <alignment horizontal="center" vertical="center" readingOrder="2"/>
    </xf>
    <xf numFmtId="0" fontId="52" fillId="0" borderId="10" xfId="0" applyNumberFormat="1" applyFont="1" applyBorder="1" applyAlignment="1">
      <alignment horizontal="center" vertical="center" wrapText="1" readingOrder="2"/>
    </xf>
    <xf numFmtId="0" fontId="55" fillId="8" borderId="10" xfId="0" applyNumberFormat="1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2" borderId="10" xfId="0" applyNumberFormat="1" applyFont="1" applyFill="1" applyBorder="1" applyAlignment="1">
      <alignment horizontal="center" vertical="center" wrapText="1" readingOrder="2"/>
    </xf>
    <xf numFmtId="0" fontId="50" fillId="0" borderId="10" xfId="0" applyFont="1" applyBorder="1" applyAlignment="1">
      <alignment horizontal="center" vertical="center" wrapText="1" readingOrder="2"/>
    </xf>
    <xf numFmtId="0" fontId="50" fillId="8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2" borderId="10" xfId="0" applyNumberFormat="1" applyFont="1" applyFill="1" applyBorder="1" applyAlignment="1">
      <alignment horizontal="center" vertical="center" wrapText="1" readingOrder="2"/>
    </xf>
    <xf numFmtId="0" fontId="50" fillId="2" borderId="10" xfId="0" applyFont="1" applyFill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right" vertical="center" wrapText="1" readingOrder="2"/>
    </xf>
    <xf numFmtId="0" fontId="50" fillId="2" borderId="10" xfId="0" applyFont="1" applyFill="1" applyBorder="1" applyAlignment="1">
      <alignment horizontal="center" vertical="center" wrapText="1" readingOrder="2"/>
    </xf>
    <xf numFmtId="0" fontId="50" fillId="0" borderId="10" xfId="0" applyFont="1" applyBorder="1" applyAlignment="1">
      <alignment horizontal="center" vertical="center" wrapText="1" readingOrder="2"/>
    </xf>
    <xf numFmtId="0" fontId="52" fillId="8" borderId="10" xfId="0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 readingOrder="2"/>
    </xf>
    <xf numFmtId="0" fontId="3" fillId="0" borderId="10" xfId="0" applyNumberFormat="1" applyFont="1" applyFill="1" applyBorder="1" applyAlignment="1">
      <alignment horizontal="center" vertical="center" wrapText="1" readingOrder="2"/>
    </xf>
    <xf numFmtId="1" fontId="50" fillId="0" borderId="10" xfId="0" applyNumberFormat="1" applyFont="1" applyFill="1" applyBorder="1" applyAlignment="1">
      <alignment horizontal="center" vertical="center" readingOrder="2"/>
    </xf>
    <xf numFmtId="0" fontId="50" fillId="0" borderId="0" xfId="0" applyFont="1" applyAlignment="1">
      <alignment wrapText="1" readingOrder="2"/>
    </xf>
    <xf numFmtId="0" fontId="52" fillId="0" borderId="0" xfId="0" applyFont="1" applyAlignment="1">
      <alignment horizontal="center" vertical="center" wrapText="1" readingOrder="2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1" fontId="50" fillId="0" borderId="0" xfId="0" applyNumberFormat="1" applyFont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readingOrder="2"/>
    </xf>
    <xf numFmtId="0" fontId="56" fillId="0" borderId="14" xfId="0" applyFont="1" applyBorder="1" applyAlignment="1">
      <alignment horizontal="center" vertical="center" wrapText="1" readingOrder="2"/>
    </xf>
    <xf numFmtId="0" fontId="50" fillId="2" borderId="10" xfId="0" applyFont="1" applyFill="1" applyBorder="1" applyAlignment="1">
      <alignment horizontal="center" vertical="center" readingOrder="2"/>
    </xf>
    <xf numFmtId="1" fontId="3" fillId="8" borderId="15" xfId="0" applyNumberFormat="1" applyFont="1" applyFill="1" applyBorder="1" applyAlignment="1">
      <alignment horizontal="center" vertical="center" readingOrder="2"/>
    </xf>
    <xf numFmtId="0" fontId="3" fillId="8" borderId="15" xfId="0" applyFont="1" applyFill="1" applyBorder="1" applyAlignment="1">
      <alignment horizontal="center" vertical="center" readingOrder="2"/>
    </xf>
    <xf numFmtId="1" fontId="3" fillId="8" borderId="15" xfId="0" applyNumberFormat="1" applyFont="1" applyFill="1" applyBorder="1" applyAlignment="1">
      <alignment horizontal="center" vertical="center" wrapText="1" readingOrder="2"/>
    </xf>
    <xf numFmtId="1" fontId="3" fillId="8" borderId="11" xfId="0" applyNumberFormat="1" applyFont="1" applyFill="1" applyBorder="1" applyAlignment="1">
      <alignment horizontal="center" vertical="center" wrapText="1" readingOrder="2"/>
    </xf>
    <xf numFmtId="1" fontId="3" fillId="8" borderId="12" xfId="0" applyNumberFormat="1" applyFont="1" applyFill="1" applyBorder="1" applyAlignment="1">
      <alignment horizontal="center" vertical="center" wrapText="1" readingOrder="2"/>
    </xf>
    <xf numFmtId="0" fontId="50" fillId="2" borderId="10" xfId="0" applyFont="1" applyFill="1" applyBorder="1" applyAlignment="1">
      <alignment horizontal="center" vertical="center" wrapText="1" readingOrder="2"/>
    </xf>
    <xf numFmtId="1" fontId="3" fillId="2" borderId="11" xfId="0" applyNumberFormat="1" applyFont="1" applyFill="1" applyBorder="1" applyAlignment="1">
      <alignment horizontal="center" vertical="center" wrapText="1" readingOrder="2"/>
    </xf>
    <xf numFmtId="1" fontId="3" fillId="2" borderId="12" xfId="0" applyNumberFormat="1" applyFont="1" applyFill="1" applyBorder="1" applyAlignment="1">
      <alignment horizontal="center" vertical="center" wrapText="1" readingOrder="2"/>
    </xf>
    <xf numFmtId="1" fontId="5" fillId="0" borderId="14" xfId="0" applyNumberFormat="1" applyFont="1" applyFill="1" applyBorder="1" applyAlignment="1">
      <alignment horizontal="center" vertical="center" readingOrder="2"/>
    </xf>
    <xf numFmtId="1" fontId="2" fillId="0" borderId="14" xfId="0" applyNumberFormat="1" applyFont="1" applyFill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wrapText="1" readingOrder="2"/>
    </xf>
    <xf numFmtId="1" fontId="3" fillId="8" borderId="16" xfId="0" applyNumberFormat="1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readingOrder="2"/>
    </xf>
    <xf numFmtId="0" fontId="3" fillId="2" borderId="12" xfId="0" applyFont="1" applyFill="1" applyBorder="1" applyAlignment="1">
      <alignment horizontal="center" vertical="center" readingOrder="2"/>
    </xf>
    <xf numFmtId="0" fontId="50" fillId="2" borderId="17" xfId="0" applyFont="1" applyFill="1" applyBorder="1" applyAlignment="1">
      <alignment horizontal="center" vertical="center" wrapText="1" readingOrder="2"/>
    </xf>
    <xf numFmtId="0" fontId="50" fillId="2" borderId="18" xfId="0" applyFont="1" applyFill="1" applyBorder="1" applyAlignment="1">
      <alignment horizontal="center" vertical="center" wrapText="1" readingOrder="2"/>
    </xf>
    <xf numFmtId="0" fontId="50" fillId="2" borderId="19" xfId="0" applyFont="1" applyFill="1" applyBorder="1" applyAlignment="1">
      <alignment horizontal="center" vertical="center" wrapText="1" readingOrder="2"/>
    </xf>
    <xf numFmtId="0" fontId="50" fillId="2" borderId="20" xfId="0" applyFont="1" applyFill="1" applyBorder="1" applyAlignment="1">
      <alignment horizontal="center" vertical="center" wrapText="1" readingOrder="2"/>
    </xf>
    <xf numFmtId="0" fontId="50" fillId="2" borderId="21" xfId="0" applyFont="1" applyFill="1" applyBorder="1" applyAlignment="1">
      <alignment horizontal="center" vertical="center" wrapText="1" readingOrder="2"/>
    </xf>
    <xf numFmtId="0" fontId="50" fillId="2" borderId="22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readingOrder="2"/>
    </xf>
    <xf numFmtId="0" fontId="3" fillId="2" borderId="17" xfId="0" applyFont="1" applyFill="1" applyBorder="1" applyAlignment="1">
      <alignment horizontal="center" vertical="center" wrapText="1" readingOrder="2"/>
    </xf>
    <xf numFmtId="0" fontId="3" fillId="2" borderId="18" xfId="0" applyFont="1" applyFill="1" applyBorder="1" applyAlignment="1">
      <alignment horizontal="center" vertical="center" wrapText="1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wrapText="1" readingOrder="2"/>
    </xf>
    <xf numFmtId="0" fontId="3" fillId="2" borderId="23" xfId="0" applyFont="1" applyFill="1" applyBorder="1" applyAlignment="1">
      <alignment horizontal="center" vertical="center" readingOrder="2"/>
    </xf>
    <xf numFmtId="0" fontId="57" fillId="0" borderId="14" xfId="0" applyFont="1" applyBorder="1" applyAlignment="1">
      <alignment horizontal="center" vertical="center" wrapText="1" readingOrder="2"/>
    </xf>
    <xf numFmtId="0" fontId="50" fillId="0" borderId="10" xfId="0" applyFont="1" applyBorder="1" applyAlignment="1">
      <alignment horizontal="center" vertical="center" wrapText="1" readingOrder="2"/>
    </xf>
    <xf numFmtId="0" fontId="50" fillId="0" borderId="16" xfId="0" applyFont="1" applyBorder="1" applyAlignment="1">
      <alignment horizontal="center" vertical="center" wrapText="1" readingOrder="2"/>
    </xf>
    <xf numFmtId="0" fontId="50" fillId="0" borderId="15" xfId="0" applyFont="1" applyBorder="1" applyAlignment="1">
      <alignment horizontal="center" vertical="center" wrapText="1" readingOrder="2"/>
    </xf>
    <xf numFmtId="0" fontId="51" fillId="0" borderId="0" xfId="0" applyFont="1" applyAlignment="1">
      <alignment horizontal="right" vertical="center" wrapText="1" readingOrder="2"/>
    </xf>
    <xf numFmtId="0" fontId="50" fillId="2" borderId="16" xfId="0" applyFont="1" applyFill="1" applyBorder="1" applyAlignment="1">
      <alignment horizontal="center" vertical="center" wrapText="1" readingOrder="2"/>
    </xf>
    <xf numFmtId="0" fontId="50" fillId="2" borderId="15" xfId="0" applyFont="1" applyFill="1" applyBorder="1" applyAlignment="1">
      <alignment horizontal="center" vertical="center" wrapText="1" readingOrder="2"/>
    </xf>
    <xf numFmtId="0" fontId="50" fillId="2" borderId="11" xfId="0" applyFont="1" applyFill="1" applyBorder="1" applyAlignment="1">
      <alignment horizontal="center" vertical="center" wrapText="1" readingOrder="2"/>
    </xf>
    <xf numFmtId="0" fontId="50" fillId="2" borderId="23" xfId="0" applyFont="1" applyFill="1" applyBorder="1" applyAlignment="1">
      <alignment horizontal="center" vertical="center" wrapText="1" readingOrder="2"/>
    </xf>
    <xf numFmtId="0" fontId="50" fillId="2" borderId="12" xfId="0" applyFont="1" applyFill="1" applyBorder="1" applyAlignment="1">
      <alignment horizontal="center" vertical="center" wrapText="1" readingOrder="2"/>
    </xf>
    <xf numFmtId="0" fontId="3" fillId="8" borderId="11" xfId="0" applyNumberFormat="1" applyFont="1" applyFill="1" applyBorder="1" applyAlignment="1">
      <alignment horizontal="center" vertical="center" readingOrder="2"/>
    </xf>
    <xf numFmtId="0" fontId="3" fillId="8" borderId="12" xfId="0" applyNumberFormat="1" applyFont="1" applyFill="1" applyBorder="1" applyAlignment="1">
      <alignment horizontal="center" vertical="center" readingOrder="2"/>
    </xf>
    <xf numFmtId="0" fontId="54" fillId="0" borderId="10" xfId="0" applyNumberFormat="1" applyFont="1" applyBorder="1" applyAlignment="1">
      <alignment horizontal="center" vertical="center" textRotation="90" wrapText="1" readingOrder="2"/>
    </xf>
    <xf numFmtId="0" fontId="3" fillId="0" borderId="10" xfId="0" applyNumberFormat="1" applyFont="1" applyBorder="1" applyAlignment="1">
      <alignment horizontal="center" vertical="center" textRotation="90" wrapText="1" readingOrder="2"/>
    </xf>
    <xf numFmtId="0" fontId="54" fillId="0" borderId="17" xfId="0" applyNumberFormat="1" applyFont="1" applyBorder="1" applyAlignment="1">
      <alignment horizontal="center" vertical="center" textRotation="90" wrapText="1" readingOrder="2"/>
    </xf>
    <xf numFmtId="0" fontId="54" fillId="0" borderId="18" xfId="0" applyNumberFormat="1" applyFont="1" applyBorder="1" applyAlignment="1">
      <alignment horizontal="center" vertical="center" textRotation="90" wrapText="1" readingOrder="2"/>
    </xf>
    <xf numFmtId="0" fontId="54" fillId="0" borderId="19" xfId="0" applyNumberFormat="1" applyFont="1" applyBorder="1" applyAlignment="1">
      <alignment horizontal="center" vertical="center" textRotation="90" wrapText="1" readingOrder="2"/>
    </xf>
    <xf numFmtId="0" fontId="54" fillId="0" borderId="20" xfId="0" applyNumberFormat="1" applyFont="1" applyBorder="1" applyAlignment="1">
      <alignment horizontal="center" vertical="center" textRotation="90" wrapText="1" readingOrder="2"/>
    </xf>
    <xf numFmtId="0" fontId="54" fillId="0" borderId="21" xfId="0" applyNumberFormat="1" applyFont="1" applyBorder="1" applyAlignment="1">
      <alignment horizontal="center" vertical="center" textRotation="90" wrapText="1" readingOrder="2"/>
    </xf>
    <xf numFmtId="0" fontId="54" fillId="0" borderId="22" xfId="0" applyNumberFormat="1" applyFont="1" applyBorder="1" applyAlignment="1">
      <alignment horizontal="center" vertical="center" textRotation="90" wrapText="1" readingOrder="2"/>
    </xf>
    <xf numFmtId="0" fontId="3" fillId="0" borderId="10" xfId="0" applyNumberFormat="1" applyFont="1" applyBorder="1" applyAlignment="1">
      <alignment horizontal="center" vertical="center" wrapText="1" readingOrder="2"/>
    </xf>
    <xf numFmtId="0" fontId="3" fillId="8" borderId="17" xfId="0" applyNumberFormat="1" applyFont="1" applyFill="1" applyBorder="1" applyAlignment="1">
      <alignment horizontal="center" vertical="center" wrapText="1" readingOrder="2"/>
    </xf>
    <xf numFmtId="0" fontId="3" fillId="8" borderId="18" xfId="0" applyNumberFormat="1" applyFont="1" applyFill="1" applyBorder="1" applyAlignment="1">
      <alignment horizontal="center" vertical="center" wrapText="1" readingOrder="2"/>
    </xf>
    <xf numFmtId="0" fontId="3" fillId="8" borderId="21" xfId="0" applyNumberFormat="1" applyFont="1" applyFill="1" applyBorder="1" applyAlignment="1">
      <alignment horizontal="center" vertical="center" wrapText="1" readingOrder="2"/>
    </xf>
    <xf numFmtId="0" fontId="3" fillId="8" borderId="22" xfId="0" applyNumberFormat="1" applyFont="1" applyFill="1" applyBorder="1" applyAlignment="1">
      <alignment horizontal="center" vertical="center" wrapText="1" readingOrder="2"/>
    </xf>
    <xf numFmtId="0" fontId="3" fillId="8" borderId="10" xfId="0" applyNumberFormat="1" applyFont="1" applyFill="1" applyBorder="1" applyAlignment="1">
      <alignment horizontal="center" vertical="center" wrapText="1" readingOrder="2"/>
    </xf>
    <xf numFmtId="0" fontId="6" fillId="0" borderId="14" xfId="0" applyNumberFormat="1" applyFont="1" applyBorder="1" applyAlignment="1">
      <alignment horizontal="center" vertical="center" wrapText="1" readingOrder="2"/>
    </xf>
    <xf numFmtId="0" fontId="7" fillId="0" borderId="16" xfId="0" applyNumberFormat="1" applyFont="1" applyBorder="1" applyAlignment="1">
      <alignment horizontal="center" vertical="center" wrapText="1" readingOrder="2"/>
    </xf>
    <xf numFmtId="0" fontId="7" fillId="0" borderId="13" xfId="0" applyNumberFormat="1" applyFont="1" applyBorder="1" applyAlignment="1">
      <alignment horizontal="center" vertical="center" wrapText="1" readingOrder="2"/>
    </xf>
    <xf numFmtId="0" fontId="7" fillId="0" borderId="15" xfId="0" applyNumberFormat="1" applyFont="1" applyBorder="1" applyAlignment="1">
      <alignment horizontal="center" vertical="center" wrapText="1" readingOrder="2"/>
    </xf>
    <xf numFmtId="0" fontId="7" fillId="8" borderId="16" xfId="0" applyNumberFormat="1" applyFont="1" applyFill="1" applyBorder="1" applyAlignment="1">
      <alignment horizontal="center" vertical="center" readingOrder="2"/>
    </xf>
    <xf numFmtId="0" fontId="7" fillId="8" borderId="13" xfId="0" applyNumberFormat="1" applyFont="1" applyFill="1" applyBorder="1" applyAlignment="1">
      <alignment horizontal="center" vertical="center" readingOrder="2"/>
    </xf>
    <xf numFmtId="0" fontId="7" fillId="8" borderId="15" xfId="0" applyNumberFormat="1" applyFont="1" applyFill="1" applyBorder="1" applyAlignment="1">
      <alignment horizontal="center" vertical="center" readingOrder="2"/>
    </xf>
    <xf numFmtId="0" fontId="7" fillId="8" borderId="10" xfId="0" applyNumberFormat="1" applyFont="1" applyFill="1" applyBorder="1" applyAlignment="1">
      <alignment horizontal="center" vertical="center" wrapText="1" readingOrder="2"/>
    </xf>
    <xf numFmtId="0" fontId="7" fillId="8" borderId="10" xfId="0" applyNumberFormat="1" applyFont="1" applyFill="1" applyBorder="1" applyAlignment="1">
      <alignment horizontal="center" vertical="center" readingOrder="2"/>
    </xf>
    <xf numFmtId="0" fontId="3" fillId="33" borderId="10" xfId="0" applyNumberFormat="1" applyFont="1" applyFill="1" applyBorder="1" applyAlignment="1">
      <alignment horizontal="center" vertical="center" wrapText="1" readingOrder="2"/>
    </xf>
    <xf numFmtId="0" fontId="7" fillId="8" borderId="16" xfId="0" applyNumberFormat="1" applyFont="1" applyFill="1" applyBorder="1" applyAlignment="1">
      <alignment horizontal="center" vertical="center" wrapText="1" readingOrder="2"/>
    </xf>
    <xf numFmtId="0" fontId="7" fillId="8" borderId="13" xfId="0" applyNumberFormat="1" applyFont="1" applyFill="1" applyBorder="1" applyAlignment="1">
      <alignment horizontal="center" vertical="center" wrapText="1" readingOrder="2"/>
    </xf>
    <xf numFmtId="0" fontId="7" fillId="8" borderId="15" xfId="0" applyNumberFormat="1" applyFont="1" applyFill="1" applyBorder="1" applyAlignment="1">
      <alignment horizontal="center" vertical="center" wrapText="1" readingOrder="2"/>
    </xf>
    <xf numFmtId="0" fontId="15" fillId="0" borderId="17" xfId="0" applyNumberFormat="1" applyFont="1" applyBorder="1" applyAlignment="1">
      <alignment horizontal="center" vertical="center" textRotation="90" wrapText="1" readingOrder="2"/>
    </xf>
    <xf numFmtId="0" fontId="15" fillId="0" borderId="18" xfId="0" applyNumberFormat="1" applyFont="1" applyBorder="1" applyAlignment="1">
      <alignment horizontal="center" vertical="center" textRotation="90" wrapText="1" readingOrder="2"/>
    </xf>
    <xf numFmtId="0" fontId="15" fillId="0" borderId="19" xfId="0" applyNumberFormat="1" applyFont="1" applyBorder="1" applyAlignment="1">
      <alignment horizontal="center" vertical="center" textRotation="90" wrapText="1" readingOrder="2"/>
    </xf>
    <xf numFmtId="0" fontId="15" fillId="0" borderId="20" xfId="0" applyNumberFormat="1" applyFont="1" applyBorder="1" applyAlignment="1">
      <alignment horizontal="center" vertical="center" textRotation="90" wrapText="1" readingOrder="2"/>
    </xf>
    <xf numFmtId="0" fontId="15" fillId="0" borderId="21" xfId="0" applyNumberFormat="1" applyFont="1" applyBorder="1" applyAlignment="1">
      <alignment horizontal="center" vertical="center" textRotation="90" wrapText="1" readingOrder="2"/>
    </xf>
    <xf numFmtId="0" fontId="15" fillId="0" borderId="22" xfId="0" applyNumberFormat="1" applyFont="1" applyBorder="1" applyAlignment="1">
      <alignment horizontal="center" vertical="center" textRotation="90" wrapText="1" readingOrder="2"/>
    </xf>
    <xf numFmtId="0" fontId="3" fillId="8" borderId="10" xfId="0" applyNumberFormat="1" applyFont="1" applyFill="1" applyBorder="1" applyAlignment="1">
      <alignment horizontal="center" vertical="center" readingOrder="2"/>
    </xf>
    <xf numFmtId="0" fontId="54" fillId="8" borderId="10" xfId="0" applyNumberFormat="1" applyFont="1" applyFill="1" applyBorder="1" applyAlignment="1">
      <alignment horizontal="center" vertical="center" readingOrder="2"/>
    </xf>
    <xf numFmtId="0" fontId="50" fillId="35" borderId="10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textRotation="90" readingOrder="2"/>
    </xf>
    <xf numFmtId="0" fontId="56" fillId="0" borderId="14" xfId="0" applyFont="1" applyBorder="1" applyAlignment="1">
      <alignment horizontal="center" vertical="center" readingOrder="2"/>
    </xf>
    <xf numFmtId="0" fontId="50" fillId="8" borderId="10" xfId="0" applyFont="1" applyFill="1" applyBorder="1" applyAlignment="1">
      <alignment horizontal="center" vertical="center" readingOrder="2"/>
    </xf>
    <xf numFmtId="0" fontId="53" fillId="0" borderId="14" xfId="0" applyFont="1" applyBorder="1" applyAlignment="1">
      <alignment horizontal="center" vertical="center" wrapText="1" readingOrder="2"/>
    </xf>
    <xf numFmtId="0" fontId="52" fillId="8" borderId="10" xfId="0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 readingOrder="2"/>
    </xf>
    <xf numFmtId="0" fontId="50" fillId="0" borderId="24" xfId="0" applyFont="1" applyBorder="1" applyAlignment="1">
      <alignment horizontal="right" vertical="center" wrapText="1"/>
    </xf>
    <xf numFmtId="0" fontId="53" fillId="8" borderId="11" xfId="0" applyFont="1" applyFill="1" applyBorder="1" applyAlignment="1">
      <alignment horizontal="center" vertical="center" wrapText="1" readingOrder="2"/>
    </xf>
    <xf numFmtId="0" fontId="53" fillId="8" borderId="23" xfId="0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wrapText="1" readingOrder="2"/>
    </xf>
    <xf numFmtId="0" fontId="55" fillId="0" borderId="14" xfId="0" applyFont="1" applyBorder="1" applyAlignment="1">
      <alignment horizontal="center" vertical="center"/>
    </xf>
    <xf numFmtId="0" fontId="54" fillId="8" borderId="10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3" fillId="8" borderId="17" xfId="0" applyFont="1" applyFill="1" applyBorder="1" applyAlignment="1">
      <alignment horizontal="center" vertical="center" wrapText="1" readingOrder="2"/>
    </xf>
    <xf numFmtId="0" fontId="3" fillId="8" borderId="18" xfId="0" applyFont="1" applyFill="1" applyBorder="1" applyAlignment="1">
      <alignment horizontal="center" vertical="center" wrapText="1" readingOrder="2"/>
    </xf>
    <xf numFmtId="0" fontId="3" fillId="8" borderId="21" xfId="0" applyFont="1" applyFill="1" applyBorder="1" applyAlignment="1">
      <alignment horizontal="center" vertical="center" wrapText="1" readingOrder="2"/>
    </xf>
    <xf numFmtId="0" fontId="3" fillId="8" borderId="22" xfId="0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 readingOrder="2"/>
    </xf>
    <xf numFmtId="0" fontId="3" fillId="8" borderId="16" xfId="0" applyFont="1" applyFill="1" applyBorder="1" applyAlignment="1">
      <alignment horizontal="center" vertical="center" readingOrder="2"/>
    </xf>
    <xf numFmtId="0" fontId="3" fillId="8" borderId="13" xfId="0" applyFont="1" applyFill="1" applyBorder="1" applyAlignment="1">
      <alignment horizontal="center" vertical="center" readingOrder="2"/>
    </xf>
    <xf numFmtId="0" fontId="59" fillId="33" borderId="10" xfId="0" applyFont="1" applyFill="1" applyBorder="1" applyAlignment="1">
      <alignment horizontal="center" vertical="center" wrapText="1" readingOrder="2"/>
    </xf>
    <xf numFmtId="0" fontId="3" fillId="8" borderId="11" xfId="0" applyFont="1" applyFill="1" applyBorder="1" applyAlignment="1">
      <alignment horizontal="center" vertical="center" readingOrder="2"/>
    </xf>
    <xf numFmtId="0" fontId="3" fillId="8" borderId="12" xfId="0" applyFont="1" applyFill="1" applyBorder="1" applyAlignment="1">
      <alignment horizontal="center" vertical="center" readingOrder="2"/>
    </xf>
    <xf numFmtId="0" fontId="54" fillId="0" borderId="17" xfId="0" applyFont="1" applyBorder="1" applyAlignment="1">
      <alignment horizontal="center" vertical="center" textRotation="90" wrapText="1" readingOrder="2"/>
    </xf>
    <xf numFmtId="0" fontId="54" fillId="0" borderId="18" xfId="0" applyFont="1" applyBorder="1" applyAlignment="1">
      <alignment horizontal="center" vertical="center" textRotation="90" wrapText="1" readingOrder="2"/>
    </xf>
    <xf numFmtId="0" fontId="54" fillId="0" borderId="19" xfId="0" applyFont="1" applyBorder="1" applyAlignment="1">
      <alignment horizontal="center" vertical="center" textRotation="90" wrapText="1" readingOrder="2"/>
    </xf>
    <xf numFmtId="0" fontId="54" fillId="0" borderId="20" xfId="0" applyFont="1" applyBorder="1" applyAlignment="1">
      <alignment horizontal="center" vertical="center" textRotation="90" wrapText="1" readingOrder="2"/>
    </xf>
    <xf numFmtId="0" fontId="54" fillId="0" borderId="21" xfId="0" applyFont="1" applyBorder="1" applyAlignment="1">
      <alignment horizontal="center" vertical="center" textRotation="90" wrapText="1" readingOrder="2"/>
    </xf>
    <xf numFmtId="0" fontId="54" fillId="0" borderId="22" xfId="0" applyFont="1" applyBorder="1" applyAlignment="1">
      <alignment horizontal="center" vertical="center" textRotation="90" wrapText="1" readingOrder="2"/>
    </xf>
    <xf numFmtId="0" fontId="54" fillId="0" borderId="10" xfId="0" applyFont="1" applyBorder="1" applyAlignment="1">
      <alignment horizontal="center" vertical="center" textRotation="90" wrapText="1" readingOrder="2"/>
    </xf>
    <xf numFmtId="0" fontId="59" fillId="0" borderId="10" xfId="0" applyFont="1" applyBorder="1" applyAlignment="1">
      <alignment horizontal="center" vertical="center" wrapText="1" readingOrder="2"/>
    </xf>
    <xf numFmtId="0" fontId="3" fillId="8" borderId="16" xfId="0" applyFont="1" applyFill="1" applyBorder="1" applyAlignment="1">
      <alignment horizontal="center" vertical="center" wrapText="1" readingOrder="2"/>
    </xf>
    <xf numFmtId="0" fontId="3" fillId="8" borderId="13" xfId="0" applyFont="1" applyFill="1" applyBorder="1" applyAlignment="1">
      <alignment horizontal="center" vertical="center" wrapText="1" readingOrder="2"/>
    </xf>
    <xf numFmtId="0" fontId="3" fillId="8" borderId="15" xfId="0" applyFont="1" applyFill="1" applyBorder="1" applyAlignment="1">
      <alignment horizontal="center" vertical="center" wrapText="1" readingOrder="2"/>
    </xf>
    <xf numFmtId="0" fontId="15" fillId="0" borderId="17" xfId="0" applyFont="1" applyBorder="1" applyAlignment="1">
      <alignment horizontal="center" vertical="center" textRotation="90" wrapText="1" readingOrder="2"/>
    </xf>
    <xf numFmtId="0" fontId="15" fillId="0" borderId="18" xfId="0" applyFont="1" applyBorder="1" applyAlignment="1">
      <alignment horizontal="center" vertical="center" textRotation="90" wrapText="1" readingOrder="2"/>
    </xf>
    <xf numFmtId="0" fontId="15" fillId="0" borderId="19" xfId="0" applyFont="1" applyBorder="1" applyAlignment="1">
      <alignment horizontal="center" vertical="center" textRotation="90" wrapText="1" readingOrder="2"/>
    </xf>
    <xf numFmtId="0" fontId="15" fillId="0" borderId="20" xfId="0" applyFont="1" applyBorder="1" applyAlignment="1">
      <alignment horizontal="center" vertical="center" textRotation="90" wrapText="1" readingOrder="2"/>
    </xf>
    <xf numFmtId="0" fontId="15" fillId="0" borderId="21" xfId="0" applyFont="1" applyBorder="1" applyAlignment="1">
      <alignment horizontal="center" vertical="center" textRotation="90" wrapText="1" readingOrder="2"/>
    </xf>
    <xf numFmtId="0" fontId="15" fillId="0" borderId="22" xfId="0" applyFont="1" applyBorder="1" applyAlignment="1">
      <alignment horizontal="center" vertical="center" textRotation="90" wrapText="1" readingOrder="2"/>
    </xf>
    <xf numFmtId="0" fontId="54" fillId="8" borderId="10" xfId="0" applyFont="1" applyFill="1" applyBorder="1" applyAlignment="1">
      <alignment horizontal="center" vertical="center" readingOrder="2"/>
    </xf>
    <xf numFmtId="1" fontId="3" fillId="0" borderId="10" xfId="0" applyNumberFormat="1" applyFont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495300</xdr:rowOff>
    </xdr:from>
    <xdr:to>
      <xdr:col>3</xdr:col>
      <xdr:colOff>9525</xdr:colOff>
      <xdr:row>3</xdr:row>
      <xdr:rowOff>238125</xdr:rowOff>
    </xdr:to>
    <xdr:pic>
      <xdr:nvPicPr>
        <xdr:cNvPr id="1" name="صورة 0" descr="sy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257300"/>
          <a:ext cx="1057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rightToLeft="1" tabSelected="1" zoomScalePageLayoutView="0" workbookViewId="0" topLeftCell="A1">
      <selection activeCell="O7" sqref="O7"/>
    </sheetView>
  </sheetViews>
  <sheetFormatPr defaultColWidth="9.00390625" defaultRowHeight="15"/>
  <cols>
    <col min="1" max="1" width="9.421875" style="5" customWidth="1"/>
    <col min="2" max="2" width="12.57421875" style="5" customWidth="1"/>
    <col min="3" max="3" width="17.421875" style="5" customWidth="1"/>
    <col min="4" max="4" width="9.140625" style="5" customWidth="1"/>
    <col min="5" max="5" width="9.57421875" style="5" customWidth="1"/>
    <col min="6" max="6" width="9.8515625" style="5" customWidth="1"/>
    <col min="7" max="7" width="10.8515625" style="5" customWidth="1"/>
    <col min="8" max="8" width="9.8515625" style="5" bestFit="1" customWidth="1"/>
    <col min="9" max="9" width="10.421875" style="5" customWidth="1"/>
    <col min="10" max="11" width="8.8515625" style="5" customWidth="1"/>
    <col min="12" max="14" width="9.00390625" style="5" customWidth="1"/>
    <col min="15" max="16" width="9.8515625" style="5" customWidth="1"/>
    <col min="17" max="17" width="9.00390625" style="5" customWidth="1"/>
    <col min="18" max="16384" width="9.00390625" style="5" customWidth="1"/>
  </cols>
  <sheetData>
    <row r="1" spans="1:9" ht="27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</row>
    <row r="2" spans="1:9" ht="26.25" customHeight="1">
      <c r="A2" s="143" t="s">
        <v>0</v>
      </c>
      <c r="B2" s="143"/>
      <c r="C2" s="143" t="s">
        <v>1</v>
      </c>
      <c r="D2" s="143" t="s">
        <v>253</v>
      </c>
      <c r="E2" s="144"/>
      <c r="F2" s="144"/>
      <c r="G2" s="145" t="s">
        <v>2</v>
      </c>
      <c r="H2" s="144"/>
      <c r="I2" s="144"/>
    </row>
    <row r="3" spans="1:9" ht="27.75">
      <c r="A3" s="145"/>
      <c r="B3" s="145"/>
      <c r="C3" s="145"/>
      <c r="D3" s="120" t="s">
        <v>254</v>
      </c>
      <c r="E3" s="120" t="s">
        <v>255</v>
      </c>
      <c r="F3" s="120" t="s">
        <v>256</v>
      </c>
      <c r="G3" s="120" t="s">
        <v>254</v>
      </c>
      <c r="H3" s="120" t="s">
        <v>255</v>
      </c>
      <c r="I3" s="120" t="s">
        <v>256</v>
      </c>
    </row>
    <row r="4" spans="1:9" ht="26.25" customHeight="1">
      <c r="A4" s="141" t="s">
        <v>3</v>
      </c>
      <c r="B4" s="141"/>
      <c r="C4" s="4" t="s">
        <v>4</v>
      </c>
      <c r="D4" s="6">
        <v>516</v>
      </c>
      <c r="E4" s="6">
        <v>464</v>
      </c>
      <c r="F4" s="120">
        <f>D4+E4</f>
        <v>980</v>
      </c>
      <c r="G4" s="6">
        <v>2819</v>
      </c>
      <c r="H4" s="6">
        <v>1867</v>
      </c>
      <c r="I4" s="120">
        <f>G4+H4</f>
        <v>4686</v>
      </c>
    </row>
    <row r="5" spans="1:9" ht="27.75">
      <c r="A5" s="141"/>
      <c r="B5" s="141"/>
      <c r="C5" s="4" t="s">
        <v>5</v>
      </c>
      <c r="D5" s="6">
        <v>601</v>
      </c>
      <c r="E5" s="6">
        <v>356</v>
      </c>
      <c r="F5" s="120">
        <f aca="true" t="shared" si="0" ref="F5:F68">D5+E5</f>
        <v>957</v>
      </c>
      <c r="G5" s="6">
        <v>2101</v>
      </c>
      <c r="H5" s="6">
        <v>1004</v>
      </c>
      <c r="I5" s="120">
        <f aca="true" t="shared" si="1" ref="I5:I68">G5+H5</f>
        <v>3105</v>
      </c>
    </row>
    <row r="6" spans="1:9" ht="27.75">
      <c r="A6" s="141"/>
      <c r="B6" s="141"/>
      <c r="C6" s="4" t="s">
        <v>6</v>
      </c>
      <c r="D6" s="6">
        <v>272</v>
      </c>
      <c r="E6" s="6">
        <v>263</v>
      </c>
      <c r="F6" s="120">
        <f t="shared" si="0"/>
        <v>535</v>
      </c>
      <c r="G6" s="6">
        <v>1430</v>
      </c>
      <c r="H6" s="6">
        <v>982</v>
      </c>
      <c r="I6" s="120">
        <f t="shared" si="1"/>
        <v>2412</v>
      </c>
    </row>
    <row r="7" spans="1:9" ht="27.75">
      <c r="A7" s="142"/>
      <c r="B7" s="142"/>
      <c r="C7" s="10" t="s">
        <v>7</v>
      </c>
      <c r="D7" s="6">
        <v>162</v>
      </c>
      <c r="E7" s="6">
        <v>179</v>
      </c>
      <c r="F7" s="120">
        <f t="shared" si="0"/>
        <v>341</v>
      </c>
      <c r="G7" s="6">
        <v>937</v>
      </c>
      <c r="H7" s="6">
        <v>783</v>
      </c>
      <c r="I7" s="120">
        <f t="shared" si="1"/>
        <v>1720</v>
      </c>
    </row>
    <row r="8" spans="1:9" ht="27.75">
      <c r="A8" s="141"/>
      <c r="B8" s="141"/>
      <c r="C8" s="4" t="s">
        <v>8</v>
      </c>
      <c r="D8" s="6">
        <v>162</v>
      </c>
      <c r="E8" s="6">
        <v>100</v>
      </c>
      <c r="F8" s="120">
        <f t="shared" si="0"/>
        <v>262</v>
      </c>
      <c r="G8" s="6">
        <v>763</v>
      </c>
      <c r="H8" s="6">
        <v>385</v>
      </c>
      <c r="I8" s="120">
        <f t="shared" si="1"/>
        <v>1148</v>
      </c>
    </row>
    <row r="9" spans="1:9" ht="27.75">
      <c r="A9" s="141"/>
      <c r="B9" s="141"/>
      <c r="C9" s="121" t="s">
        <v>229</v>
      </c>
      <c r="D9" s="121">
        <f aca="true" t="shared" si="2" ref="D9:I9">SUM(D4:D8)</f>
        <v>1713</v>
      </c>
      <c r="E9" s="121">
        <f t="shared" si="2"/>
        <v>1362</v>
      </c>
      <c r="F9" s="121">
        <f t="shared" si="2"/>
        <v>3075</v>
      </c>
      <c r="G9" s="121">
        <f t="shared" si="2"/>
        <v>8050</v>
      </c>
      <c r="H9" s="121">
        <f t="shared" si="2"/>
        <v>5021</v>
      </c>
      <c r="I9" s="121">
        <f t="shared" si="2"/>
        <v>13071</v>
      </c>
    </row>
    <row r="10" spans="1:9" ht="27.75" customHeight="1">
      <c r="A10" s="141" t="s">
        <v>9</v>
      </c>
      <c r="B10" s="141"/>
      <c r="C10" s="4" t="s">
        <v>4</v>
      </c>
      <c r="D10" s="6">
        <v>303</v>
      </c>
      <c r="E10" s="6">
        <v>177</v>
      </c>
      <c r="F10" s="120">
        <f t="shared" si="0"/>
        <v>480</v>
      </c>
      <c r="G10" s="6">
        <v>1066</v>
      </c>
      <c r="H10" s="6">
        <v>647</v>
      </c>
      <c r="I10" s="120">
        <f t="shared" si="1"/>
        <v>1713</v>
      </c>
    </row>
    <row r="11" spans="1:9" ht="27.75">
      <c r="A11" s="141"/>
      <c r="B11" s="141"/>
      <c r="C11" s="4" t="s">
        <v>5</v>
      </c>
      <c r="D11" s="6">
        <v>258</v>
      </c>
      <c r="E11" s="6">
        <v>140</v>
      </c>
      <c r="F11" s="120">
        <f t="shared" si="0"/>
        <v>398</v>
      </c>
      <c r="G11" s="6">
        <v>875</v>
      </c>
      <c r="H11" s="6">
        <v>478</v>
      </c>
      <c r="I11" s="120">
        <f t="shared" si="1"/>
        <v>1353</v>
      </c>
    </row>
    <row r="12" spans="1:9" ht="27.75">
      <c r="A12" s="141"/>
      <c r="B12" s="141"/>
      <c r="C12" s="4" t="s">
        <v>6</v>
      </c>
      <c r="D12" s="6">
        <v>214</v>
      </c>
      <c r="E12" s="6">
        <v>109</v>
      </c>
      <c r="F12" s="120">
        <f t="shared" si="0"/>
        <v>323</v>
      </c>
      <c r="G12" s="6">
        <v>711</v>
      </c>
      <c r="H12" s="6">
        <v>330</v>
      </c>
      <c r="I12" s="120">
        <f t="shared" si="1"/>
        <v>1041</v>
      </c>
    </row>
    <row r="13" spans="1:9" ht="27.75">
      <c r="A13" s="142"/>
      <c r="B13" s="142"/>
      <c r="C13" s="10" t="s">
        <v>7</v>
      </c>
      <c r="D13" s="6">
        <v>139</v>
      </c>
      <c r="E13" s="6">
        <v>127</v>
      </c>
      <c r="F13" s="120">
        <f t="shared" si="0"/>
        <v>266</v>
      </c>
      <c r="G13" s="6">
        <v>506</v>
      </c>
      <c r="H13" s="6">
        <v>357</v>
      </c>
      <c r="I13" s="120">
        <f t="shared" si="1"/>
        <v>863</v>
      </c>
    </row>
    <row r="14" spans="1:9" ht="27.75">
      <c r="A14" s="141"/>
      <c r="B14" s="141"/>
      <c r="C14" s="121" t="s">
        <v>229</v>
      </c>
      <c r="D14" s="121">
        <f aca="true" t="shared" si="3" ref="D14:I14">SUM(D10:D13)</f>
        <v>914</v>
      </c>
      <c r="E14" s="121">
        <f t="shared" si="3"/>
        <v>553</v>
      </c>
      <c r="F14" s="121">
        <f t="shared" si="3"/>
        <v>1467</v>
      </c>
      <c r="G14" s="121">
        <f t="shared" si="3"/>
        <v>3158</v>
      </c>
      <c r="H14" s="121">
        <f t="shared" si="3"/>
        <v>1812</v>
      </c>
      <c r="I14" s="121">
        <f t="shared" si="3"/>
        <v>4970</v>
      </c>
    </row>
    <row r="15" spans="1:9" ht="27.75">
      <c r="A15" s="141" t="s">
        <v>10</v>
      </c>
      <c r="B15" s="141"/>
      <c r="C15" s="4" t="s">
        <v>4</v>
      </c>
      <c r="D15" s="6">
        <v>100</v>
      </c>
      <c r="E15" s="6">
        <v>436</v>
      </c>
      <c r="F15" s="120">
        <f t="shared" si="0"/>
        <v>536</v>
      </c>
      <c r="G15" s="6">
        <v>504</v>
      </c>
      <c r="H15" s="6">
        <v>2039</v>
      </c>
      <c r="I15" s="120">
        <f t="shared" si="1"/>
        <v>2543</v>
      </c>
    </row>
    <row r="16" spans="1:9" ht="27.75">
      <c r="A16" s="141"/>
      <c r="B16" s="141"/>
      <c r="C16" s="4" t="s">
        <v>5</v>
      </c>
      <c r="D16" s="6">
        <v>165</v>
      </c>
      <c r="E16" s="6">
        <v>236</v>
      </c>
      <c r="F16" s="120">
        <f t="shared" si="0"/>
        <v>401</v>
      </c>
      <c r="G16" s="6">
        <v>450</v>
      </c>
      <c r="H16" s="6">
        <v>716</v>
      </c>
      <c r="I16" s="120">
        <f t="shared" si="1"/>
        <v>1166</v>
      </c>
    </row>
    <row r="17" spans="1:9" ht="27.75">
      <c r="A17" s="141"/>
      <c r="B17" s="141"/>
      <c r="C17" s="4" t="s">
        <v>6</v>
      </c>
      <c r="D17" s="6">
        <v>49</v>
      </c>
      <c r="E17" s="6">
        <v>186</v>
      </c>
      <c r="F17" s="120">
        <f t="shared" si="0"/>
        <v>235</v>
      </c>
      <c r="G17" s="6">
        <v>209</v>
      </c>
      <c r="H17" s="6">
        <v>800</v>
      </c>
      <c r="I17" s="120">
        <f t="shared" si="1"/>
        <v>1009</v>
      </c>
    </row>
    <row r="18" spans="1:9" ht="27.75">
      <c r="A18" s="142"/>
      <c r="B18" s="142"/>
      <c r="C18" s="10" t="s">
        <v>7</v>
      </c>
      <c r="D18" s="6">
        <v>70</v>
      </c>
      <c r="E18" s="6">
        <v>212</v>
      </c>
      <c r="F18" s="120">
        <f t="shared" si="0"/>
        <v>282</v>
      </c>
      <c r="G18" s="6">
        <v>291</v>
      </c>
      <c r="H18" s="6">
        <v>823</v>
      </c>
      <c r="I18" s="120">
        <f t="shared" si="1"/>
        <v>1114</v>
      </c>
    </row>
    <row r="19" spans="1:9" ht="27.75">
      <c r="A19" s="142"/>
      <c r="B19" s="142"/>
      <c r="C19" s="10" t="s">
        <v>31</v>
      </c>
      <c r="D19" s="6">
        <v>8</v>
      </c>
      <c r="E19" s="6">
        <v>35</v>
      </c>
      <c r="F19" s="120">
        <f t="shared" si="0"/>
        <v>43</v>
      </c>
      <c r="G19" s="6">
        <v>8</v>
      </c>
      <c r="H19" s="6">
        <v>35</v>
      </c>
      <c r="I19" s="120">
        <f t="shared" si="1"/>
        <v>43</v>
      </c>
    </row>
    <row r="20" spans="1:9" ht="27.75">
      <c r="A20" s="141"/>
      <c r="B20" s="141"/>
      <c r="C20" s="121" t="s">
        <v>229</v>
      </c>
      <c r="D20" s="121">
        <f aca="true" t="shared" si="4" ref="D20:I20">SUM(D15:D19)</f>
        <v>392</v>
      </c>
      <c r="E20" s="121">
        <f t="shared" si="4"/>
        <v>1105</v>
      </c>
      <c r="F20" s="121">
        <f t="shared" si="4"/>
        <v>1497</v>
      </c>
      <c r="G20" s="121">
        <f t="shared" si="4"/>
        <v>1462</v>
      </c>
      <c r="H20" s="121">
        <f t="shared" si="4"/>
        <v>4413</v>
      </c>
      <c r="I20" s="121">
        <f t="shared" si="4"/>
        <v>5875</v>
      </c>
    </row>
    <row r="21" spans="1:9" ht="26.25" customHeight="1">
      <c r="A21" s="141" t="s">
        <v>124</v>
      </c>
      <c r="B21" s="141"/>
      <c r="C21" s="13" t="s">
        <v>4</v>
      </c>
      <c r="D21" s="6">
        <v>388</v>
      </c>
      <c r="E21" s="6">
        <v>304</v>
      </c>
      <c r="F21" s="120">
        <f t="shared" si="0"/>
        <v>692</v>
      </c>
      <c r="G21" s="6">
        <v>2154</v>
      </c>
      <c r="H21" s="6">
        <v>1250</v>
      </c>
      <c r="I21" s="120">
        <f t="shared" si="1"/>
        <v>3404</v>
      </c>
    </row>
    <row r="22" spans="1:9" ht="27.75">
      <c r="A22" s="141"/>
      <c r="B22" s="141"/>
      <c r="C22" s="13" t="s">
        <v>5</v>
      </c>
      <c r="D22" s="6">
        <v>649</v>
      </c>
      <c r="E22" s="6">
        <v>275</v>
      </c>
      <c r="F22" s="120">
        <f t="shared" si="0"/>
        <v>924</v>
      </c>
      <c r="G22" s="6">
        <v>2472</v>
      </c>
      <c r="H22" s="6">
        <v>915</v>
      </c>
      <c r="I22" s="120">
        <f t="shared" si="1"/>
        <v>3387</v>
      </c>
    </row>
    <row r="23" spans="1:9" ht="27.75">
      <c r="A23" s="141"/>
      <c r="B23" s="141"/>
      <c r="C23" s="13" t="s">
        <v>6</v>
      </c>
      <c r="D23" s="6">
        <v>410</v>
      </c>
      <c r="E23" s="6">
        <v>230</v>
      </c>
      <c r="F23" s="120">
        <f t="shared" si="0"/>
        <v>640</v>
      </c>
      <c r="G23" s="6">
        <v>1714</v>
      </c>
      <c r="H23" s="6">
        <v>1085</v>
      </c>
      <c r="I23" s="120">
        <f t="shared" si="1"/>
        <v>2799</v>
      </c>
    </row>
    <row r="24" spans="1:9" ht="27.75">
      <c r="A24" s="142"/>
      <c r="B24" s="142"/>
      <c r="C24" s="11" t="s">
        <v>7</v>
      </c>
      <c r="D24" s="6">
        <v>363</v>
      </c>
      <c r="E24" s="6">
        <v>314</v>
      </c>
      <c r="F24" s="120">
        <f t="shared" si="0"/>
        <v>677</v>
      </c>
      <c r="G24" s="6">
        <v>1283</v>
      </c>
      <c r="H24" s="6">
        <v>1156</v>
      </c>
      <c r="I24" s="120">
        <f t="shared" si="1"/>
        <v>2439</v>
      </c>
    </row>
    <row r="25" spans="1:9" ht="27.75">
      <c r="A25" s="141"/>
      <c r="B25" s="141"/>
      <c r="C25" s="13" t="s">
        <v>30</v>
      </c>
      <c r="D25" s="6">
        <v>182</v>
      </c>
      <c r="E25" s="6">
        <v>137</v>
      </c>
      <c r="F25" s="120">
        <f t="shared" si="0"/>
        <v>319</v>
      </c>
      <c r="G25" s="6">
        <v>477</v>
      </c>
      <c r="H25" s="6">
        <v>310</v>
      </c>
      <c r="I25" s="120">
        <f t="shared" si="1"/>
        <v>787</v>
      </c>
    </row>
    <row r="26" spans="1:9" ht="27.75">
      <c r="A26" s="141"/>
      <c r="B26" s="141"/>
      <c r="C26" s="121" t="s">
        <v>229</v>
      </c>
      <c r="D26" s="121">
        <f aca="true" t="shared" si="5" ref="D26:I26">SUM(D21:D25)</f>
        <v>1992</v>
      </c>
      <c r="E26" s="121">
        <f t="shared" si="5"/>
        <v>1260</v>
      </c>
      <c r="F26" s="121">
        <f t="shared" si="5"/>
        <v>3252</v>
      </c>
      <c r="G26" s="121">
        <f t="shared" si="5"/>
        <v>8100</v>
      </c>
      <c r="H26" s="121">
        <f t="shared" si="5"/>
        <v>4716</v>
      </c>
      <c r="I26" s="121">
        <f t="shared" si="5"/>
        <v>12816</v>
      </c>
    </row>
    <row r="27" spans="1:9" ht="35.25" customHeight="1">
      <c r="A27" s="141" t="s">
        <v>242</v>
      </c>
      <c r="B27" s="141"/>
      <c r="C27" s="13" t="s">
        <v>31</v>
      </c>
      <c r="D27" s="6">
        <v>438</v>
      </c>
      <c r="E27" s="6">
        <v>235</v>
      </c>
      <c r="F27" s="120">
        <f t="shared" si="0"/>
        <v>673</v>
      </c>
      <c r="G27" s="6">
        <v>877</v>
      </c>
      <c r="H27" s="6">
        <v>536</v>
      </c>
      <c r="I27" s="120">
        <f t="shared" si="1"/>
        <v>1413</v>
      </c>
    </row>
    <row r="28" spans="1:9" ht="26.25" customHeight="1">
      <c r="A28" s="141" t="s">
        <v>13</v>
      </c>
      <c r="B28" s="141"/>
      <c r="C28" s="13" t="s">
        <v>4</v>
      </c>
      <c r="D28" s="6">
        <v>83</v>
      </c>
      <c r="E28" s="6">
        <v>228</v>
      </c>
      <c r="F28" s="120">
        <f t="shared" si="0"/>
        <v>311</v>
      </c>
      <c r="G28" s="6">
        <v>819</v>
      </c>
      <c r="H28" s="6">
        <v>1225</v>
      </c>
      <c r="I28" s="120">
        <f t="shared" si="1"/>
        <v>2044</v>
      </c>
    </row>
    <row r="29" spans="1:9" ht="27.75">
      <c r="A29" s="141"/>
      <c r="B29" s="141"/>
      <c r="C29" s="13" t="s">
        <v>5</v>
      </c>
      <c r="D29" s="6">
        <v>214</v>
      </c>
      <c r="E29" s="6">
        <v>234</v>
      </c>
      <c r="F29" s="120">
        <f t="shared" si="0"/>
        <v>448</v>
      </c>
      <c r="G29" s="6">
        <v>847</v>
      </c>
      <c r="H29" s="6">
        <v>853</v>
      </c>
      <c r="I29" s="120">
        <f t="shared" si="1"/>
        <v>1700</v>
      </c>
    </row>
    <row r="30" spans="1:9" ht="27.75">
      <c r="A30" s="141"/>
      <c r="B30" s="141"/>
      <c r="C30" s="13" t="s">
        <v>6</v>
      </c>
      <c r="D30" s="6">
        <v>149</v>
      </c>
      <c r="E30" s="6">
        <v>162</v>
      </c>
      <c r="F30" s="120">
        <f t="shared" si="0"/>
        <v>311</v>
      </c>
      <c r="G30" s="6">
        <v>413</v>
      </c>
      <c r="H30" s="6">
        <v>470</v>
      </c>
      <c r="I30" s="120">
        <f t="shared" si="1"/>
        <v>883</v>
      </c>
    </row>
    <row r="31" spans="1:9" ht="27.75">
      <c r="A31" s="142"/>
      <c r="B31" s="142"/>
      <c r="C31" s="10" t="s">
        <v>7</v>
      </c>
      <c r="D31" s="6">
        <v>93</v>
      </c>
      <c r="E31" s="6">
        <v>128</v>
      </c>
      <c r="F31" s="120">
        <f t="shared" si="0"/>
        <v>221</v>
      </c>
      <c r="G31" s="6">
        <v>363</v>
      </c>
      <c r="H31" s="6">
        <v>463</v>
      </c>
      <c r="I31" s="120">
        <f t="shared" si="1"/>
        <v>826</v>
      </c>
    </row>
    <row r="32" spans="1:9" ht="27.75">
      <c r="A32" s="141"/>
      <c r="B32" s="141"/>
      <c r="C32" s="121" t="s">
        <v>229</v>
      </c>
      <c r="D32" s="121">
        <f aca="true" t="shared" si="6" ref="D32:I32">SUM(D28:D31)</f>
        <v>539</v>
      </c>
      <c r="E32" s="121">
        <f t="shared" si="6"/>
        <v>752</v>
      </c>
      <c r="F32" s="121">
        <f t="shared" si="6"/>
        <v>1291</v>
      </c>
      <c r="G32" s="121">
        <f t="shared" si="6"/>
        <v>2442</v>
      </c>
      <c r="H32" s="121">
        <f t="shared" si="6"/>
        <v>3011</v>
      </c>
      <c r="I32" s="121">
        <f t="shared" si="6"/>
        <v>5453</v>
      </c>
    </row>
    <row r="33" spans="1:9" ht="26.25" customHeight="1">
      <c r="A33" s="141" t="s">
        <v>14</v>
      </c>
      <c r="B33" s="141"/>
      <c r="C33" s="4" t="s">
        <v>4</v>
      </c>
      <c r="D33" s="6">
        <v>945</v>
      </c>
      <c r="E33" s="6">
        <v>579</v>
      </c>
      <c r="F33" s="120">
        <f t="shared" si="0"/>
        <v>1524</v>
      </c>
      <c r="G33" s="6">
        <v>6285</v>
      </c>
      <c r="H33" s="6">
        <v>2484</v>
      </c>
      <c r="I33" s="120">
        <f t="shared" si="1"/>
        <v>8769</v>
      </c>
    </row>
    <row r="34" spans="1:9" ht="27.75">
      <c r="A34" s="141"/>
      <c r="B34" s="141"/>
      <c r="C34" s="4" t="s">
        <v>5</v>
      </c>
      <c r="D34" s="6">
        <v>1935</v>
      </c>
      <c r="E34" s="6">
        <v>653</v>
      </c>
      <c r="F34" s="120">
        <f t="shared" si="0"/>
        <v>2588</v>
      </c>
      <c r="G34" s="6">
        <v>6738</v>
      </c>
      <c r="H34" s="6">
        <v>2369</v>
      </c>
      <c r="I34" s="120">
        <f t="shared" si="1"/>
        <v>9107</v>
      </c>
    </row>
    <row r="35" spans="1:9" ht="27.75">
      <c r="A35" s="141"/>
      <c r="B35" s="141"/>
      <c r="C35" s="4" t="s">
        <v>6</v>
      </c>
      <c r="D35" s="6">
        <v>1033</v>
      </c>
      <c r="E35" s="6">
        <v>469</v>
      </c>
      <c r="F35" s="120">
        <f t="shared" si="0"/>
        <v>1502</v>
      </c>
      <c r="G35" s="6">
        <v>3380</v>
      </c>
      <c r="H35" s="6">
        <v>1437</v>
      </c>
      <c r="I35" s="120">
        <f t="shared" si="1"/>
        <v>4817</v>
      </c>
    </row>
    <row r="36" spans="1:9" ht="27.75">
      <c r="A36" s="142"/>
      <c r="B36" s="142"/>
      <c r="C36" s="10" t="s">
        <v>7</v>
      </c>
      <c r="D36" s="6">
        <v>885</v>
      </c>
      <c r="E36" s="6">
        <v>257</v>
      </c>
      <c r="F36" s="120">
        <f t="shared" si="0"/>
        <v>1142</v>
      </c>
      <c r="G36" s="6">
        <v>3549</v>
      </c>
      <c r="H36" s="6">
        <v>904</v>
      </c>
      <c r="I36" s="120">
        <f t="shared" si="1"/>
        <v>4453</v>
      </c>
    </row>
    <row r="37" spans="1:9" ht="27.75">
      <c r="A37" s="141"/>
      <c r="B37" s="141"/>
      <c r="C37" s="4" t="s">
        <v>8</v>
      </c>
      <c r="D37" s="6">
        <v>120</v>
      </c>
      <c r="E37" s="6">
        <v>62</v>
      </c>
      <c r="F37" s="120">
        <f t="shared" si="0"/>
        <v>182</v>
      </c>
      <c r="G37" s="6">
        <v>208</v>
      </c>
      <c r="H37" s="6">
        <v>117</v>
      </c>
      <c r="I37" s="120">
        <f t="shared" si="1"/>
        <v>325</v>
      </c>
    </row>
    <row r="38" spans="1:9" ht="27.75">
      <c r="A38" s="141"/>
      <c r="B38" s="141"/>
      <c r="C38" s="121" t="s">
        <v>229</v>
      </c>
      <c r="D38" s="121">
        <f aca="true" t="shared" si="7" ref="D38:I38">SUM(D33:D37)</f>
        <v>4918</v>
      </c>
      <c r="E38" s="121">
        <f t="shared" si="7"/>
        <v>2020</v>
      </c>
      <c r="F38" s="121">
        <f t="shared" si="7"/>
        <v>6938</v>
      </c>
      <c r="G38" s="121">
        <f t="shared" si="7"/>
        <v>20160</v>
      </c>
      <c r="H38" s="121">
        <f t="shared" si="7"/>
        <v>7311</v>
      </c>
      <c r="I38" s="121">
        <f t="shared" si="7"/>
        <v>27471</v>
      </c>
    </row>
    <row r="39" spans="1:9" ht="26.25" customHeight="1">
      <c r="A39" s="141" t="s">
        <v>143</v>
      </c>
      <c r="B39" s="141"/>
      <c r="C39" s="4" t="s">
        <v>4</v>
      </c>
      <c r="D39" s="6">
        <v>145</v>
      </c>
      <c r="E39" s="6">
        <v>121</v>
      </c>
      <c r="F39" s="120">
        <f t="shared" si="0"/>
        <v>266</v>
      </c>
      <c r="G39" s="14">
        <v>856</v>
      </c>
      <c r="H39" s="14">
        <v>592</v>
      </c>
      <c r="I39" s="120">
        <f t="shared" si="1"/>
        <v>1448</v>
      </c>
    </row>
    <row r="40" spans="1:9" ht="27.75">
      <c r="A40" s="141"/>
      <c r="B40" s="141"/>
      <c r="C40" s="4" t="s">
        <v>5</v>
      </c>
      <c r="D40" s="6">
        <v>62</v>
      </c>
      <c r="E40" s="6">
        <v>44</v>
      </c>
      <c r="F40" s="120">
        <f t="shared" si="0"/>
        <v>106</v>
      </c>
      <c r="G40" s="14">
        <v>485</v>
      </c>
      <c r="H40" s="14">
        <v>357</v>
      </c>
      <c r="I40" s="120">
        <f t="shared" si="1"/>
        <v>842</v>
      </c>
    </row>
    <row r="41" spans="1:9" ht="27.75">
      <c r="A41" s="141"/>
      <c r="B41" s="141"/>
      <c r="C41" s="4" t="s">
        <v>6</v>
      </c>
      <c r="D41" s="6">
        <v>135</v>
      </c>
      <c r="E41" s="6">
        <v>182</v>
      </c>
      <c r="F41" s="120">
        <f t="shared" si="0"/>
        <v>317</v>
      </c>
      <c r="G41" s="14">
        <v>464</v>
      </c>
      <c r="H41" s="14">
        <v>484</v>
      </c>
      <c r="I41" s="120">
        <f t="shared" si="1"/>
        <v>948</v>
      </c>
    </row>
    <row r="42" spans="1:9" ht="27.75">
      <c r="A42" s="142"/>
      <c r="B42" s="142"/>
      <c r="C42" s="10" t="s">
        <v>7</v>
      </c>
      <c r="D42" s="6">
        <v>121</v>
      </c>
      <c r="E42" s="6">
        <v>125</v>
      </c>
      <c r="F42" s="120">
        <f t="shared" si="0"/>
        <v>246</v>
      </c>
      <c r="G42" s="6">
        <v>446</v>
      </c>
      <c r="H42" s="6">
        <v>427</v>
      </c>
      <c r="I42" s="120">
        <f t="shared" si="1"/>
        <v>873</v>
      </c>
    </row>
    <row r="43" spans="1:9" ht="27.75">
      <c r="A43" s="141"/>
      <c r="B43" s="141"/>
      <c r="C43" s="121" t="s">
        <v>229</v>
      </c>
      <c r="D43" s="121">
        <f aca="true" t="shared" si="8" ref="D43:I43">SUM(D39:D42)</f>
        <v>463</v>
      </c>
      <c r="E43" s="121">
        <f t="shared" si="8"/>
        <v>472</v>
      </c>
      <c r="F43" s="121">
        <f t="shared" si="8"/>
        <v>935</v>
      </c>
      <c r="G43" s="121">
        <f t="shared" si="8"/>
        <v>2251</v>
      </c>
      <c r="H43" s="121">
        <f t="shared" si="8"/>
        <v>1860</v>
      </c>
      <c r="I43" s="121">
        <f t="shared" si="8"/>
        <v>4111</v>
      </c>
    </row>
    <row r="44" spans="1:9" ht="26.25" customHeight="1">
      <c r="A44" s="141" t="s">
        <v>16</v>
      </c>
      <c r="B44" s="141"/>
      <c r="C44" s="4" t="s">
        <v>17</v>
      </c>
      <c r="D44" s="6">
        <v>74</v>
      </c>
      <c r="E44" s="6">
        <v>110</v>
      </c>
      <c r="F44" s="120">
        <f t="shared" si="0"/>
        <v>184</v>
      </c>
      <c r="G44" s="14">
        <v>241</v>
      </c>
      <c r="H44" s="14">
        <v>263</v>
      </c>
      <c r="I44" s="120">
        <f t="shared" si="1"/>
        <v>504</v>
      </c>
    </row>
    <row r="45" spans="1:9" ht="26.25" customHeight="1">
      <c r="A45" s="141" t="s">
        <v>18</v>
      </c>
      <c r="B45" s="141"/>
      <c r="C45" s="4" t="s">
        <v>5</v>
      </c>
      <c r="D45" s="6">
        <v>199</v>
      </c>
      <c r="E45" s="6">
        <v>143</v>
      </c>
      <c r="F45" s="120">
        <f t="shared" si="0"/>
        <v>342</v>
      </c>
      <c r="G45" s="14">
        <v>779</v>
      </c>
      <c r="H45" s="14">
        <v>994</v>
      </c>
      <c r="I45" s="120">
        <f t="shared" si="1"/>
        <v>1773</v>
      </c>
    </row>
    <row r="46" spans="1:9" ht="27.75">
      <c r="A46" s="141"/>
      <c r="B46" s="141"/>
      <c r="C46" s="4" t="s">
        <v>17</v>
      </c>
      <c r="D46" s="6">
        <v>210</v>
      </c>
      <c r="E46" s="6">
        <v>169</v>
      </c>
      <c r="F46" s="120">
        <f t="shared" si="0"/>
        <v>379</v>
      </c>
      <c r="G46" s="14">
        <v>1264</v>
      </c>
      <c r="H46" s="14">
        <v>560</v>
      </c>
      <c r="I46" s="120">
        <f t="shared" si="1"/>
        <v>1824</v>
      </c>
    </row>
    <row r="47" spans="1:9" ht="27.75">
      <c r="A47" s="141"/>
      <c r="B47" s="141"/>
      <c r="C47" s="121" t="s">
        <v>229</v>
      </c>
      <c r="D47" s="121">
        <f aca="true" t="shared" si="9" ref="D47:I47">SUM(D45:D46)</f>
        <v>409</v>
      </c>
      <c r="E47" s="121">
        <f t="shared" si="9"/>
        <v>312</v>
      </c>
      <c r="F47" s="121">
        <f t="shared" si="9"/>
        <v>721</v>
      </c>
      <c r="G47" s="121">
        <f t="shared" si="9"/>
        <v>2043</v>
      </c>
      <c r="H47" s="121">
        <f t="shared" si="9"/>
        <v>1554</v>
      </c>
      <c r="I47" s="121">
        <f t="shared" si="9"/>
        <v>3597</v>
      </c>
    </row>
    <row r="48" spans="1:9" ht="26.25" customHeight="1">
      <c r="A48" s="142" t="s">
        <v>19</v>
      </c>
      <c r="B48" s="142"/>
      <c r="C48" s="10" t="s">
        <v>7</v>
      </c>
      <c r="D48" s="6">
        <v>459</v>
      </c>
      <c r="E48" s="6">
        <v>192</v>
      </c>
      <c r="F48" s="120">
        <f t="shared" si="0"/>
        <v>651</v>
      </c>
      <c r="G48" s="14">
        <v>1567</v>
      </c>
      <c r="H48" s="14">
        <v>657</v>
      </c>
      <c r="I48" s="120">
        <f t="shared" si="1"/>
        <v>2224</v>
      </c>
    </row>
    <row r="49" spans="1:9" ht="27.75">
      <c r="A49" s="141"/>
      <c r="B49" s="141"/>
      <c r="C49" s="4" t="s">
        <v>8</v>
      </c>
      <c r="D49" s="6">
        <v>253</v>
      </c>
      <c r="E49" s="6">
        <v>85</v>
      </c>
      <c r="F49" s="120">
        <f t="shared" si="0"/>
        <v>338</v>
      </c>
      <c r="G49" s="6">
        <v>960</v>
      </c>
      <c r="H49" s="6">
        <v>297</v>
      </c>
      <c r="I49" s="120">
        <f t="shared" si="1"/>
        <v>1257</v>
      </c>
    </row>
    <row r="50" spans="1:9" ht="27.75">
      <c r="A50" s="141"/>
      <c r="B50" s="141"/>
      <c r="C50" s="121" t="s">
        <v>229</v>
      </c>
      <c r="D50" s="121">
        <f aca="true" t="shared" si="10" ref="D50:I50">SUM(D48:D49)</f>
        <v>712</v>
      </c>
      <c r="E50" s="121">
        <f t="shared" si="10"/>
        <v>277</v>
      </c>
      <c r="F50" s="121">
        <f t="shared" si="10"/>
        <v>989</v>
      </c>
      <c r="G50" s="121">
        <f t="shared" si="10"/>
        <v>2527</v>
      </c>
      <c r="H50" s="121">
        <f t="shared" si="10"/>
        <v>954</v>
      </c>
      <c r="I50" s="121">
        <f t="shared" si="10"/>
        <v>3481</v>
      </c>
    </row>
    <row r="51" spans="1:9" ht="22.5" customHeight="1">
      <c r="A51" s="141" t="s">
        <v>20</v>
      </c>
      <c r="B51" s="141"/>
      <c r="C51" s="13" t="s">
        <v>4</v>
      </c>
      <c r="D51" s="6">
        <v>300</v>
      </c>
      <c r="E51" s="6">
        <v>372</v>
      </c>
      <c r="F51" s="120">
        <f t="shared" si="0"/>
        <v>672</v>
      </c>
      <c r="G51" s="14">
        <v>1292</v>
      </c>
      <c r="H51" s="14">
        <v>1464</v>
      </c>
      <c r="I51" s="120">
        <f t="shared" si="1"/>
        <v>2756</v>
      </c>
    </row>
    <row r="52" spans="1:9" ht="27.75">
      <c r="A52" s="141"/>
      <c r="B52" s="141"/>
      <c r="C52" s="4" t="s">
        <v>5</v>
      </c>
      <c r="D52" s="6">
        <v>128</v>
      </c>
      <c r="E52" s="6">
        <v>77</v>
      </c>
      <c r="F52" s="120">
        <f t="shared" si="0"/>
        <v>205</v>
      </c>
      <c r="G52" s="14">
        <v>1039</v>
      </c>
      <c r="H52" s="14">
        <v>593</v>
      </c>
      <c r="I52" s="120">
        <f t="shared" si="1"/>
        <v>1632</v>
      </c>
    </row>
    <row r="53" spans="1:9" ht="27.75">
      <c r="A53" s="141"/>
      <c r="B53" s="141"/>
      <c r="C53" s="4" t="s">
        <v>6</v>
      </c>
      <c r="D53" s="6">
        <v>293</v>
      </c>
      <c r="E53" s="6">
        <v>355</v>
      </c>
      <c r="F53" s="120">
        <f t="shared" si="0"/>
        <v>648</v>
      </c>
      <c r="G53" s="14">
        <v>940</v>
      </c>
      <c r="H53" s="14">
        <v>1183</v>
      </c>
      <c r="I53" s="120">
        <f t="shared" si="1"/>
        <v>2123</v>
      </c>
    </row>
    <row r="54" spans="1:9" ht="27.75">
      <c r="A54" s="142"/>
      <c r="B54" s="142"/>
      <c r="C54" s="10" t="s">
        <v>7</v>
      </c>
      <c r="D54" s="6">
        <v>188</v>
      </c>
      <c r="E54" s="6">
        <v>219</v>
      </c>
      <c r="F54" s="120">
        <f t="shared" si="0"/>
        <v>407</v>
      </c>
      <c r="G54" s="6">
        <v>660</v>
      </c>
      <c r="H54" s="6">
        <v>823</v>
      </c>
      <c r="I54" s="120">
        <f t="shared" si="1"/>
        <v>1483</v>
      </c>
    </row>
    <row r="55" spans="1:9" ht="27.75">
      <c r="A55" s="141"/>
      <c r="B55" s="141"/>
      <c r="C55" s="4" t="s">
        <v>8</v>
      </c>
      <c r="D55" s="6">
        <v>326</v>
      </c>
      <c r="E55" s="6">
        <v>210</v>
      </c>
      <c r="F55" s="120">
        <f t="shared" si="0"/>
        <v>536</v>
      </c>
      <c r="G55" s="6">
        <v>1100</v>
      </c>
      <c r="H55" s="6">
        <v>703</v>
      </c>
      <c r="I55" s="120">
        <f t="shared" si="1"/>
        <v>1803</v>
      </c>
    </row>
    <row r="56" spans="1:9" ht="27.75">
      <c r="A56" s="141"/>
      <c r="B56" s="141"/>
      <c r="C56" s="121" t="s">
        <v>229</v>
      </c>
      <c r="D56" s="121">
        <f aca="true" t="shared" si="11" ref="D56:I56">SUM(D51:D55)</f>
        <v>1235</v>
      </c>
      <c r="E56" s="121">
        <f t="shared" si="11"/>
        <v>1233</v>
      </c>
      <c r="F56" s="121">
        <f t="shared" si="11"/>
        <v>2468</v>
      </c>
      <c r="G56" s="121">
        <f t="shared" si="11"/>
        <v>5031</v>
      </c>
      <c r="H56" s="121">
        <f t="shared" si="11"/>
        <v>4766</v>
      </c>
      <c r="I56" s="121">
        <f t="shared" si="11"/>
        <v>9797</v>
      </c>
    </row>
    <row r="57" spans="1:9" ht="26.25" customHeight="1">
      <c r="A57" s="141" t="s">
        <v>21</v>
      </c>
      <c r="B57" s="141"/>
      <c r="C57" s="13" t="s">
        <v>22</v>
      </c>
      <c r="D57" s="6">
        <v>96</v>
      </c>
      <c r="E57" s="6">
        <v>118</v>
      </c>
      <c r="F57" s="120">
        <f t="shared" si="0"/>
        <v>214</v>
      </c>
      <c r="G57" s="6">
        <v>319</v>
      </c>
      <c r="H57" s="6">
        <v>429</v>
      </c>
      <c r="I57" s="120">
        <f t="shared" si="1"/>
        <v>748</v>
      </c>
    </row>
    <row r="58" spans="1:9" ht="27.75">
      <c r="A58" s="141"/>
      <c r="B58" s="141"/>
      <c r="C58" s="4" t="s">
        <v>23</v>
      </c>
      <c r="D58" s="6">
        <v>219</v>
      </c>
      <c r="E58" s="6">
        <v>125</v>
      </c>
      <c r="F58" s="120">
        <f t="shared" si="0"/>
        <v>344</v>
      </c>
      <c r="G58" s="6">
        <v>795</v>
      </c>
      <c r="H58" s="6">
        <v>563</v>
      </c>
      <c r="I58" s="120">
        <f t="shared" si="1"/>
        <v>1358</v>
      </c>
    </row>
    <row r="59" spans="1:9" ht="27.75">
      <c r="A59" s="141"/>
      <c r="B59" s="141"/>
      <c r="C59" s="4" t="s">
        <v>29</v>
      </c>
      <c r="D59" s="6">
        <v>40</v>
      </c>
      <c r="E59" s="6">
        <v>51</v>
      </c>
      <c r="F59" s="120">
        <f t="shared" si="0"/>
        <v>91</v>
      </c>
      <c r="G59" s="6">
        <v>40</v>
      </c>
      <c r="H59" s="6">
        <v>51</v>
      </c>
      <c r="I59" s="120">
        <f t="shared" si="1"/>
        <v>91</v>
      </c>
    </row>
    <row r="60" spans="1:9" ht="27.75">
      <c r="A60" s="141"/>
      <c r="B60" s="141"/>
      <c r="C60" s="4" t="s">
        <v>24</v>
      </c>
      <c r="D60" s="6">
        <v>313</v>
      </c>
      <c r="E60" s="6">
        <v>254</v>
      </c>
      <c r="F60" s="120">
        <f t="shared" si="0"/>
        <v>567</v>
      </c>
      <c r="G60" s="6">
        <v>729</v>
      </c>
      <c r="H60" s="6">
        <v>540</v>
      </c>
      <c r="I60" s="120">
        <f t="shared" si="1"/>
        <v>1269</v>
      </c>
    </row>
    <row r="61" spans="1:9" ht="27.75">
      <c r="A61" s="141"/>
      <c r="B61" s="141"/>
      <c r="C61" s="4" t="s">
        <v>31</v>
      </c>
      <c r="D61" s="6">
        <v>114</v>
      </c>
      <c r="E61" s="6">
        <v>53</v>
      </c>
      <c r="F61" s="120">
        <f t="shared" si="0"/>
        <v>167</v>
      </c>
      <c r="G61" s="6">
        <v>114</v>
      </c>
      <c r="H61" s="6">
        <v>53</v>
      </c>
      <c r="I61" s="120">
        <f t="shared" si="1"/>
        <v>167</v>
      </c>
    </row>
    <row r="62" spans="1:9" ht="27.75">
      <c r="A62" s="141"/>
      <c r="B62" s="141"/>
      <c r="C62" s="121" t="s">
        <v>229</v>
      </c>
      <c r="D62" s="121">
        <f aca="true" t="shared" si="12" ref="D62:I62">SUM(D57:D61)</f>
        <v>782</v>
      </c>
      <c r="E62" s="121">
        <f t="shared" si="12"/>
        <v>601</v>
      </c>
      <c r="F62" s="121">
        <f t="shared" si="12"/>
        <v>1383</v>
      </c>
      <c r="G62" s="121">
        <f t="shared" si="12"/>
        <v>1997</v>
      </c>
      <c r="H62" s="121">
        <f t="shared" si="12"/>
        <v>1636</v>
      </c>
      <c r="I62" s="121">
        <f t="shared" si="12"/>
        <v>3633</v>
      </c>
    </row>
    <row r="63" spans="1:9" ht="26.25" customHeight="1">
      <c r="A63" s="141" t="s">
        <v>25</v>
      </c>
      <c r="B63" s="141"/>
      <c r="C63" s="4" t="s">
        <v>181</v>
      </c>
      <c r="D63" s="6">
        <v>99</v>
      </c>
      <c r="E63" s="6">
        <v>0</v>
      </c>
      <c r="F63" s="120">
        <f t="shared" si="0"/>
        <v>99</v>
      </c>
      <c r="G63" s="6">
        <v>197</v>
      </c>
      <c r="H63" s="6">
        <v>0</v>
      </c>
      <c r="I63" s="120">
        <f t="shared" si="1"/>
        <v>197</v>
      </c>
    </row>
    <row r="64" spans="1:9" ht="27.75">
      <c r="A64" s="142"/>
      <c r="B64" s="142"/>
      <c r="C64" s="10" t="s">
        <v>7</v>
      </c>
      <c r="D64" s="6">
        <v>270</v>
      </c>
      <c r="E64" s="6">
        <v>25</v>
      </c>
      <c r="F64" s="120">
        <f t="shared" si="0"/>
        <v>295</v>
      </c>
      <c r="G64" s="6">
        <v>1489</v>
      </c>
      <c r="H64" s="6">
        <v>114</v>
      </c>
      <c r="I64" s="120">
        <f t="shared" si="1"/>
        <v>1603</v>
      </c>
    </row>
    <row r="65" spans="1:9" ht="27.75">
      <c r="A65" s="141"/>
      <c r="B65" s="141"/>
      <c r="C65" s="4" t="s">
        <v>8</v>
      </c>
      <c r="D65" s="6">
        <v>348</v>
      </c>
      <c r="E65" s="6">
        <v>36</v>
      </c>
      <c r="F65" s="120">
        <f t="shared" si="0"/>
        <v>384</v>
      </c>
      <c r="G65" s="6">
        <v>366</v>
      </c>
      <c r="H65" s="6">
        <v>37</v>
      </c>
      <c r="I65" s="120">
        <f t="shared" si="1"/>
        <v>403</v>
      </c>
    </row>
    <row r="66" spans="1:9" ht="27.75">
      <c r="A66" s="141"/>
      <c r="B66" s="141"/>
      <c r="C66" s="121" t="s">
        <v>229</v>
      </c>
      <c r="D66" s="121">
        <f aca="true" t="shared" si="13" ref="D66:I66">SUM(D63:D65)</f>
        <v>717</v>
      </c>
      <c r="E66" s="121">
        <f t="shared" si="13"/>
        <v>61</v>
      </c>
      <c r="F66" s="121">
        <f t="shared" si="13"/>
        <v>778</v>
      </c>
      <c r="G66" s="121">
        <f t="shared" si="13"/>
        <v>2052</v>
      </c>
      <c r="H66" s="121">
        <f t="shared" si="13"/>
        <v>151</v>
      </c>
      <c r="I66" s="121">
        <f t="shared" si="13"/>
        <v>2203</v>
      </c>
    </row>
    <row r="67" spans="1:9" ht="26.25" customHeight="1">
      <c r="A67" s="141" t="s">
        <v>230</v>
      </c>
      <c r="B67" s="141"/>
      <c r="C67" s="13" t="s">
        <v>4</v>
      </c>
      <c r="D67" s="6">
        <v>500</v>
      </c>
      <c r="E67" s="6">
        <v>725</v>
      </c>
      <c r="F67" s="120">
        <f t="shared" si="0"/>
        <v>1225</v>
      </c>
      <c r="G67" s="6">
        <v>5139</v>
      </c>
      <c r="H67" s="6">
        <v>3687</v>
      </c>
      <c r="I67" s="120">
        <f t="shared" si="1"/>
        <v>8826</v>
      </c>
    </row>
    <row r="68" spans="1:9" ht="27.75">
      <c r="A68" s="141"/>
      <c r="B68" s="141"/>
      <c r="C68" s="4" t="s">
        <v>5</v>
      </c>
      <c r="D68" s="6">
        <v>1018</v>
      </c>
      <c r="E68" s="6">
        <v>413</v>
      </c>
      <c r="F68" s="120">
        <f t="shared" si="0"/>
        <v>1431</v>
      </c>
      <c r="G68" s="6">
        <v>3867</v>
      </c>
      <c r="H68" s="6">
        <v>1644</v>
      </c>
      <c r="I68" s="120">
        <f t="shared" si="1"/>
        <v>5511</v>
      </c>
    </row>
    <row r="69" spans="1:9" ht="27.75">
      <c r="A69" s="141"/>
      <c r="B69" s="141"/>
      <c r="C69" s="4" t="s">
        <v>6</v>
      </c>
      <c r="D69" s="6">
        <v>617</v>
      </c>
      <c r="E69" s="6">
        <v>281</v>
      </c>
      <c r="F69" s="120">
        <f aca="true" t="shared" si="14" ref="F69:F131">D69+E69</f>
        <v>898</v>
      </c>
      <c r="G69" s="6">
        <v>2281</v>
      </c>
      <c r="H69" s="6">
        <v>1161</v>
      </c>
      <c r="I69" s="120">
        <f aca="true" t="shared" si="15" ref="I69:I131">G69+H69</f>
        <v>3442</v>
      </c>
    </row>
    <row r="70" spans="1:9" ht="27.75">
      <c r="A70" s="142"/>
      <c r="B70" s="142"/>
      <c r="C70" s="10" t="s">
        <v>29</v>
      </c>
      <c r="D70" s="6">
        <v>129</v>
      </c>
      <c r="E70" s="6">
        <v>108</v>
      </c>
      <c r="F70" s="120">
        <f t="shared" si="14"/>
        <v>237</v>
      </c>
      <c r="G70" s="6">
        <v>584</v>
      </c>
      <c r="H70" s="6">
        <v>398</v>
      </c>
      <c r="I70" s="120">
        <f t="shared" si="15"/>
        <v>982</v>
      </c>
    </row>
    <row r="71" spans="1:9" ht="27.75">
      <c r="A71" s="141"/>
      <c r="B71" s="141"/>
      <c r="C71" s="4" t="s">
        <v>8</v>
      </c>
      <c r="D71" s="6">
        <v>220</v>
      </c>
      <c r="E71" s="6">
        <v>106</v>
      </c>
      <c r="F71" s="120">
        <f t="shared" si="14"/>
        <v>326</v>
      </c>
      <c r="G71" s="6">
        <v>683</v>
      </c>
      <c r="H71" s="6">
        <v>318</v>
      </c>
      <c r="I71" s="120">
        <f t="shared" si="15"/>
        <v>1001</v>
      </c>
    </row>
    <row r="72" spans="1:9" ht="27.75">
      <c r="A72" s="141"/>
      <c r="B72" s="141"/>
      <c r="C72" s="121" t="s">
        <v>229</v>
      </c>
      <c r="D72" s="121">
        <f aca="true" t="shared" si="16" ref="D72:I72">SUM(D67:D71)</f>
        <v>2484</v>
      </c>
      <c r="E72" s="121">
        <f t="shared" si="16"/>
        <v>1633</v>
      </c>
      <c r="F72" s="121">
        <f t="shared" si="16"/>
        <v>4117</v>
      </c>
      <c r="G72" s="121">
        <f t="shared" si="16"/>
        <v>12554</v>
      </c>
      <c r="H72" s="121">
        <f t="shared" si="16"/>
        <v>7208</v>
      </c>
      <c r="I72" s="121">
        <f t="shared" si="16"/>
        <v>19762</v>
      </c>
    </row>
    <row r="73" spans="1:9" ht="26.25" customHeight="1">
      <c r="A73" s="141" t="s">
        <v>231</v>
      </c>
      <c r="B73" s="141"/>
      <c r="C73" s="13" t="s">
        <v>27</v>
      </c>
      <c r="D73" s="122">
        <v>325</v>
      </c>
      <c r="E73" s="122">
        <v>162</v>
      </c>
      <c r="F73" s="120">
        <f t="shared" si="14"/>
        <v>487</v>
      </c>
      <c r="G73" s="6">
        <v>885</v>
      </c>
      <c r="H73" s="6">
        <v>426</v>
      </c>
      <c r="I73" s="120">
        <f t="shared" si="15"/>
        <v>1311</v>
      </c>
    </row>
    <row r="74" spans="1:9" ht="27.75">
      <c r="A74" s="141"/>
      <c r="B74" s="141"/>
      <c r="C74" s="4" t="s">
        <v>17</v>
      </c>
      <c r="D74" s="6">
        <v>119</v>
      </c>
      <c r="E74" s="6">
        <v>115</v>
      </c>
      <c r="F74" s="120">
        <f t="shared" si="14"/>
        <v>234</v>
      </c>
      <c r="G74" s="6">
        <v>631</v>
      </c>
      <c r="H74" s="6">
        <v>523</v>
      </c>
      <c r="I74" s="120">
        <f t="shared" si="15"/>
        <v>1154</v>
      </c>
    </row>
    <row r="75" spans="1:9" ht="27.75">
      <c r="A75" s="141"/>
      <c r="B75" s="141"/>
      <c r="C75" s="4" t="s">
        <v>30</v>
      </c>
      <c r="D75" s="6">
        <v>224</v>
      </c>
      <c r="E75" s="6">
        <v>133</v>
      </c>
      <c r="F75" s="120">
        <f t="shared" si="14"/>
        <v>357</v>
      </c>
      <c r="G75" s="6">
        <v>359</v>
      </c>
      <c r="H75" s="6">
        <v>202</v>
      </c>
      <c r="I75" s="120">
        <f t="shared" si="15"/>
        <v>561</v>
      </c>
    </row>
    <row r="76" spans="1:9" ht="27.75">
      <c r="A76" s="141"/>
      <c r="B76" s="141"/>
      <c r="C76" s="121" t="s">
        <v>229</v>
      </c>
      <c r="D76" s="121">
        <f aca="true" t="shared" si="17" ref="D76:I76">SUM(D73:D75)</f>
        <v>668</v>
      </c>
      <c r="E76" s="121">
        <f t="shared" si="17"/>
        <v>410</v>
      </c>
      <c r="F76" s="121">
        <f t="shared" si="17"/>
        <v>1078</v>
      </c>
      <c r="G76" s="121">
        <f t="shared" si="17"/>
        <v>1875</v>
      </c>
      <c r="H76" s="121">
        <f t="shared" si="17"/>
        <v>1151</v>
      </c>
      <c r="I76" s="121">
        <f t="shared" si="17"/>
        <v>3026</v>
      </c>
    </row>
    <row r="77" spans="1:9" ht="27" customHeight="1">
      <c r="A77" s="141" t="s">
        <v>240</v>
      </c>
      <c r="B77" s="141"/>
      <c r="C77" s="4" t="s">
        <v>42</v>
      </c>
      <c r="D77" s="6">
        <v>108</v>
      </c>
      <c r="E77" s="6">
        <v>55</v>
      </c>
      <c r="F77" s="120">
        <f t="shared" si="14"/>
        <v>163</v>
      </c>
      <c r="G77" s="6">
        <v>197</v>
      </c>
      <c r="H77" s="6">
        <v>99</v>
      </c>
      <c r="I77" s="120">
        <f t="shared" si="15"/>
        <v>296</v>
      </c>
    </row>
    <row r="78" spans="1:9" ht="26.25" customHeight="1">
      <c r="A78" s="141" t="s">
        <v>349</v>
      </c>
      <c r="B78" s="141"/>
      <c r="C78" s="4" t="s">
        <v>181</v>
      </c>
      <c r="D78" s="6">
        <v>157</v>
      </c>
      <c r="E78" s="6">
        <v>68</v>
      </c>
      <c r="F78" s="120">
        <f t="shared" si="14"/>
        <v>225</v>
      </c>
      <c r="G78" s="6">
        <v>177</v>
      </c>
      <c r="H78" s="6">
        <v>86</v>
      </c>
      <c r="I78" s="120">
        <f t="shared" si="15"/>
        <v>263</v>
      </c>
    </row>
    <row r="79" spans="1:9" ht="26.25" customHeight="1">
      <c r="A79" s="141" t="s">
        <v>232</v>
      </c>
      <c r="B79" s="141"/>
      <c r="C79" s="13" t="s">
        <v>4</v>
      </c>
      <c r="D79" s="6">
        <v>2442</v>
      </c>
      <c r="E79" s="6">
        <v>4592</v>
      </c>
      <c r="F79" s="120">
        <f t="shared" si="14"/>
        <v>7034</v>
      </c>
      <c r="G79" s="6">
        <v>11822</v>
      </c>
      <c r="H79" s="6">
        <v>29794</v>
      </c>
      <c r="I79" s="120">
        <f t="shared" si="15"/>
        <v>41616</v>
      </c>
    </row>
    <row r="80" spans="1:9" ht="27.75">
      <c r="A80" s="141"/>
      <c r="B80" s="141"/>
      <c r="C80" s="13" t="s">
        <v>5</v>
      </c>
      <c r="D80" s="6">
        <v>2780</v>
      </c>
      <c r="E80" s="6">
        <v>3883</v>
      </c>
      <c r="F80" s="120">
        <f t="shared" si="14"/>
        <v>6663</v>
      </c>
      <c r="G80" s="6">
        <v>8754</v>
      </c>
      <c r="H80" s="6">
        <v>11682</v>
      </c>
      <c r="I80" s="120">
        <f t="shared" si="15"/>
        <v>20436</v>
      </c>
    </row>
    <row r="81" spans="1:9" ht="27.75">
      <c r="A81" s="141"/>
      <c r="B81" s="141"/>
      <c r="C81" s="13" t="s">
        <v>6</v>
      </c>
      <c r="D81" s="6">
        <v>3218</v>
      </c>
      <c r="E81" s="6">
        <v>3279</v>
      </c>
      <c r="F81" s="120">
        <f t="shared" si="14"/>
        <v>6497</v>
      </c>
      <c r="G81" s="6">
        <v>8961</v>
      </c>
      <c r="H81" s="6">
        <v>14199</v>
      </c>
      <c r="I81" s="120">
        <f t="shared" si="15"/>
        <v>23160</v>
      </c>
    </row>
    <row r="82" spans="1:9" ht="27.75">
      <c r="A82" s="142"/>
      <c r="B82" s="142"/>
      <c r="C82" s="11" t="s">
        <v>7</v>
      </c>
      <c r="D82" s="6">
        <v>822</v>
      </c>
      <c r="E82" s="6">
        <v>1454</v>
      </c>
      <c r="F82" s="120">
        <f t="shared" si="14"/>
        <v>2276</v>
      </c>
      <c r="G82" s="6">
        <v>6569</v>
      </c>
      <c r="H82" s="6">
        <v>10840</v>
      </c>
      <c r="I82" s="120">
        <f t="shared" si="15"/>
        <v>17409</v>
      </c>
    </row>
    <row r="83" spans="1:9" ht="27.75">
      <c r="A83" s="141"/>
      <c r="B83" s="141"/>
      <c r="C83" s="13" t="s">
        <v>8</v>
      </c>
      <c r="D83" s="6">
        <v>639</v>
      </c>
      <c r="E83" s="6">
        <v>1319</v>
      </c>
      <c r="F83" s="120">
        <f t="shared" si="14"/>
        <v>1958</v>
      </c>
      <c r="G83" s="6">
        <v>4107</v>
      </c>
      <c r="H83" s="6">
        <v>5759</v>
      </c>
      <c r="I83" s="120">
        <f t="shared" si="15"/>
        <v>9866</v>
      </c>
    </row>
    <row r="84" spans="1:9" ht="27.75">
      <c r="A84" s="141"/>
      <c r="B84" s="141"/>
      <c r="C84" s="121" t="s">
        <v>229</v>
      </c>
      <c r="D84" s="121">
        <f aca="true" t="shared" si="18" ref="D84:I84">SUM(D79:D83)</f>
        <v>9901</v>
      </c>
      <c r="E84" s="121">
        <f t="shared" si="18"/>
        <v>14527</v>
      </c>
      <c r="F84" s="121">
        <f t="shared" si="18"/>
        <v>24428</v>
      </c>
      <c r="G84" s="121">
        <f t="shared" si="18"/>
        <v>40213</v>
      </c>
      <c r="H84" s="121">
        <f t="shared" si="18"/>
        <v>72274</v>
      </c>
      <c r="I84" s="121">
        <f t="shared" si="18"/>
        <v>112487</v>
      </c>
    </row>
    <row r="85" spans="1:9" ht="27.75">
      <c r="A85" s="141" t="s">
        <v>233</v>
      </c>
      <c r="B85" s="141"/>
      <c r="C85" s="4" t="s">
        <v>27</v>
      </c>
      <c r="D85" s="14">
        <v>167</v>
      </c>
      <c r="E85" s="14">
        <v>579</v>
      </c>
      <c r="F85" s="120">
        <f t="shared" si="14"/>
        <v>746</v>
      </c>
      <c r="G85" s="6">
        <v>2249</v>
      </c>
      <c r="H85" s="6">
        <v>2918</v>
      </c>
      <c r="I85" s="120">
        <f t="shared" si="15"/>
        <v>5167</v>
      </c>
    </row>
    <row r="86" spans="1:9" ht="27.75">
      <c r="A86" s="141"/>
      <c r="B86" s="141"/>
      <c r="C86" s="4" t="s">
        <v>28</v>
      </c>
      <c r="D86" s="14">
        <v>458</v>
      </c>
      <c r="E86" s="14">
        <v>550</v>
      </c>
      <c r="F86" s="120">
        <f t="shared" si="14"/>
        <v>1008</v>
      </c>
      <c r="G86" s="6">
        <v>2137</v>
      </c>
      <c r="H86" s="6">
        <v>2500</v>
      </c>
      <c r="I86" s="120">
        <f t="shared" si="15"/>
        <v>4637</v>
      </c>
    </row>
    <row r="87" spans="1:9" ht="27.75">
      <c r="A87" s="141"/>
      <c r="B87" s="141"/>
      <c r="C87" s="4" t="s">
        <v>17</v>
      </c>
      <c r="D87" s="14">
        <v>333</v>
      </c>
      <c r="E87" s="14">
        <v>912</v>
      </c>
      <c r="F87" s="120">
        <f t="shared" si="14"/>
        <v>1245</v>
      </c>
      <c r="G87" s="6">
        <v>1126</v>
      </c>
      <c r="H87" s="6">
        <v>3986</v>
      </c>
      <c r="I87" s="120">
        <f t="shared" si="15"/>
        <v>5112</v>
      </c>
    </row>
    <row r="88" spans="1:9" ht="27.75">
      <c r="A88" s="142"/>
      <c r="B88" s="142"/>
      <c r="C88" s="10" t="s">
        <v>29</v>
      </c>
      <c r="D88" s="6">
        <v>258</v>
      </c>
      <c r="E88" s="6">
        <v>595</v>
      </c>
      <c r="F88" s="120">
        <f t="shared" si="14"/>
        <v>853</v>
      </c>
      <c r="G88" s="6">
        <v>1093</v>
      </c>
      <c r="H88" s="6">
        <v>2493</v>
      </c>
      <c r="I88" s="120">
        <f t="shared" si="15"/>
        <v>3586</v>
      </c>
    </row>
    <row r="89" spans="1:9" ht="27.75">
      <c r="A89" s="141"/>
      <c r="B89" s="141"/>
      <c r="C89" s="4" t="s">
        <v>30</v>
      </c>
      <c r="D89" s="6">
        <v>261</v>
      </c>
      <c r="E89" s="6">
        <v>503</v>
      </c>
      <c r="F89" s="120">
        <f t="shared" si="14"/>
        <v>764</v>
      </c>
      <c r="G89" s="6">
        <v>1449</v>
      </c>
      <c r="H89" s="6">
        <v>2001</v>
      </c>
      <c r="I89" s="120">
        <f t="shared" si="15"/>
        <v>3450</v>
      </c>
    </row>
    <row r="90" spans="1:9" ht="27.75">
      <c r="A90" s="141"/>
      <c r="B90" s="141"/>
      <c r="C90" s="121" t="s">
        <v>229</v>
      </c>
      <c r="D90" s="121">
        <f aca="true" t="shared" si="19" ref="D90:I90">SUM(D85:D89)</f>
        <v>1477</v>
      </c>
      <c r="E90" s="121">
        <f t="shared" si="19"/>
        <v>3139</v>
      </c>
      <c r="F90" s="121">
        <f t="shared" si="19"/>
        <v>4616</v>
      </c>
      <c r="G90" s="121">
        <f t="shared" si="19"/>
        <v>8054</v>
      </c>
      <c r="H90" s="121">
        <f t="shared" si="19"/>
        <v>13898</v>
      </c>
      <c r="I90" s="121">
        <f t="shared" si="19"/>
        <v>21952</v>
      </c>
    </row>
    <row r="91" spans="1:9" ht="27.75">
      <c r="A91" s="141" t="s">
        <v>234</v>
      </c>
      <c r="B91" s="141"/>
      <c r="C91" s="4" t="s">
        <v>27</v>
      </c>
      <c r="D91" s="14">
        <v>1037</v>
      </c>
      <c r="E91" s="14">
        <v>1276</v>
      </c>
      <c r="F91" s="120">
        <f t="shared" si="14"/>
        <v>2313</v>
      </c>
      <c r="G91" s="6">
        <v>820</v>
      </c>
      <c r="H91" s="6">
        <v>2271</v>
      </c>
      <c r="I91" s="120">
        <f t="shared" si="15"/>
        <v>3091</v>
      </c>
    </row>
    <row r="92" spans="1:9" ht="27.75">
      <c r="A92" s="141"/>
      <c r="B92" s="141"/>
      <c r="C92" s="4" t="s">
        <v>31</v>
      </c>
      <c r="D92" s="6">
        <v>158</v>
      </c>
      <c r="E92" s="6">
        <v>449</v>
      </c>
      <c r="F92" s="120">
        <f t="shared" si="14"/>
        <v>607</v>
      </c>
      <c r="G92" s="6">
        <v>1005</v>
      </c>
      <c r="H92" s="6">
        <v>1562</v>
      </c>
      <c r="I92" s="120">
        <f t="shared" si="15"/>
        <v>2567</v>
      </c>
    </row>
    <row r="93" spans="1:9" ht="27.75">
      <c r="A93" s="141"/>
      <c r="B93" s="141"/>
      <c r="C93" s="121" t="s">
        <v>229</v>
      </c>
      <c r="D93" s="121">
        <f aca="true" t="shared" si="20" ref="D93:I93">SUM(D91:D92)</f>
        <v>1195</v>
      </c>
      <c r="E93" s="121">
        <f t="shared" si="20"/>
        <v>1725</v>
      </c>
      <c r="F93" s="121">
        <f t="shared" si="20"/>
        <v>2920</v>
      </c>
      <c r="G93" s="121">
        <f t="shared" si="20"/>
        <v>1825</v>
      </c>
      <c r="H93" s="121">
        <f t="shared" si="20"/>
        <v>3833</v>
      </c>
      <c r="I93" s="121">
        <f t="shared" si="20"/>
        <v>5658</v>
      </c>
    </row>
    <row r="94" spans="1:9" ht="27.75">
      <c r="A94" s="141" t="s">
        <v>348</v>
      </c>
      <c r="B94" s="141"/>
      <c r="C94" s="4" t="s">
        <v>42</v>
      </c>
      <c r="D94" s="14">
        <v>58</v>
      </c>
      <c r="E94" s="14">
        <v>113</v>
      </c>
      <c r="F94" s="120">
        <f t="shared" si="14"/>
        <v>171</v>
      </c>
      <c r="G94" s="14">
        <v>58</v>
      </c>
      <c r="H94" s="14">
        <v>113</v>
      </c>
      <c r="I94" s="120">
        <f t="shared" si="15"/>
        <v>171</v>
      </c>
    </row>
    <row r="95" spans="1:9" ht="27.75">
      <c r="A95" s="141" t="s">
        <v>241</v>
      </c>
      <c r="B95" s="141"/>
      <c r="C95" s="4" t="s">
        <v>4</v>
      </c>
      <c r="D95" s="14">
        <v>125</v>
      </c>
      <c r="E95" s="14">
        <v>110</v>
      </c>
      <c r="F95" s="120">
        <f t="shared" si="14"/>
        <v>235</v>
      </c>
      <c r="G95" s="6">
        <v>562</v>
      </c>
      <c r="H95" s="6">
        <v>716</v>
      </c>
      <c r="I95" s="120">
        <f t="shared" si="15"/>
        <v>1278</v>
      </c>
    </row>
    <row r="96" spans="1:9" ht="27.75">
      <c r="A96" s="141" t="s">
        <v>32</v>
      </c>
      <c r="B96" s="141"/>
      <c r="C96" s="4" t="s">
        <v>4</v>
      </c>
      <c r="D96" s="14">
        <v>792</v>
      </c>
      <c r="E96" s="14">
        <v>1519</v>
      </c>
      <c r="F96" s="120">
        <f t="shared" si="14"/>
        <v>2311</v>
      </c>
      <c r="G96" s="6">
        <v>4483</v>
      </c>
      <c r="H96" s="6">
        <v>6878</v>
      </c>
      <c r="I96" s="120">
        <f t="shared" si="15"/>
        <v>11361</v>
      </c>
    </row>
    <row r="97" spans="1:9" ht="27.75">
      <c r="A97" s="141"/>
      <c r="B97" s="141"/>
      <c r="C97" s="4" t="s">
        <v>5</v>
      </c>
      <c r="D97" s="14">
        <v>948</v>
      </c>
      <c r="E97" s="14">
        <v>756</v>
      </c>
      <c r="F97" s="120">
        <f t="shared" si="14"/>
        <v>1704</v>
      </c>
      <c r="G97" s="6">
        <v>2977</v>
      </c>
      <c r="H97" s="6">
        <v>3306</v>
      </c>
      <c r="I97" s="120">
        <f t="shared" si="15"/>
        <v>6283</v>
      </c>
    </row>
    <row r="98" spans="1:9" ht="27.75">
      <c r="A98" s="141"/>
      <c r="B98" s="141"/>
      <c r="C98" s="4" t="s">
        <v>6</v>
      </c>
      <c r="D98" s="14">
        <v>1177</v>
      </c>
      <c r="E98" s="14">
        <v>828</v>
      </c>
      <c r="F98" s="120">
        <f t="shared" si="14"/>
        <v>2005</v>
      </c>
      <c r="G98" s="6">
        <v>3432</v>
      </c>
      <c r="H98" s="6">
        <v>2939</v>
      </c>
      <c r="I98" s="120">
        <f t="shared" si="15"/>
        <v>6371</v>
      </c>
    </row>
    <row r="99" spans="1:9" ht="27.75">
      <c r="A99" s="142"/>
      <c r="B99" s="142"/>
      <c r="C99" s="10" t="s">
        <v>7</v>
      </c>
      <c r="D99" s="6">
        <v>819</v>
      </c>
      <c r="E99" s="6">
        <v>923</v>
      </c>
      <c r="F99" s="120">
        <f t="shared" si="14"/>
        <v>1742</v>
      </c>
      <c r="G99" s="6">
        <v>3358</v>
      </c>
      <c r="H99" s="6">
        <v>3959</v>
      </c>
      <c r="I99" s="120">
        <f t="shared" si="15"/>
        <v>7317</v>
      </c>
    </row>
    <row r="100" spans="1:9" ht="27.75">
      <c r="A100" s="141"/>
      <c r="B100" s="141"/>
      <c r="C100" s="4" t="s">
        <v>8</v>
      </c>
      <c r="D100" s="6">
        <v>683</v>
      </c>
      <c r="E100" s="6">
        <v>380</v>
      </c>
      <c r="F100" s="120">
        <f t="shared" si="14"/>
        <v>1063</v>
      </c>
      <c r="G100" s="6">
        <v>2087</v>
      </c>
      <c r="H100" s="6">
        <v>1301</v>
      </c>
      <c r="I100" s="120">
        <f t="shared" si="15"/>
        <v>3388</v>
      </c>
    </row>
    <row r="101" spans="1:13" ht="27.75">
      <c r="A101" s="141"/>
      <c r="B101" s="141"/>
      <c r="C101" s="121" t="s">
        <v>229</v>
      </c>
      <c r="D101" s="121">
        <f aca="true" t="shared" si="21" ref="D101:I101">SUM(D96:D100)</f>
        <v>4419</v>
      </c>
      <c r="E101" s="121">
        <f t="shared" si="21"/>
        <v>4406</v>
      </c>
      <c r="F101" s="121">
        <f t="shared" si="21"/>
        <v>8825</v>
      </c>
      <c r="G101" s="121">
        <f t="shared" si="21"/>
        <v>16337</v>
      </c>
      <c r="H101" s="121">
        <f t="shared" si="21"/>
        <v>18383</v>
      </c>
      <c r="I101" s="121">
        <f t="shared" si="21"/>
        <v>34720</v>
      </c>
      <c r="L101" s="60"/>
      <c r="M101" s="60"/>
    </row>
    <row r="102" spans="1:9" ht="27.75">
      <c r="A102" s="146" t="s">
        <v>33</v>
      </c>
      <c r="B102" s="146"/>
      <c r="C102" s="4" t="s">
        <v>27</v>
      </c>
      <c r="D102" s="4">
        <v>39</v>
      </c>
      <c r="E102" s="4">
        <v>92</v>
      </c>
      <c r="F102" s="120">
        <f t="shared" si="14"/>
        <v>131</v>
      </c>
      <c r="G102" s="4">
        <v>39</v>
      </c>
      <c r="H102" s="4">
        <v>94</v>
      </c>
      <c r="I102" s="120">
        <f t="shared" si="15"/>
        <v>133</v>
      </c>
    </row>
    <row r="103" spans="1:9" ht="27.75">
      <c r="A103" s="146"/>
      <c r="B103" s="146"/>
      <c r="C103" s="4" t="s">
        <v>23</v>
      </c>
      <c r="D103" s="6">
        <v>112</v>
      </c>
      <c r="E103" s="6">
        <v>69</v>
      </c>
      <c r="F103" s="120">
        <f t="shared" si="14"/>
        <v>181</v>
      </c>
      <c r="G103" s="6">
        <v>438</v>
      </c>
      <c r="H103" s="6">
        <v>363</v>
      </c>
      <c r="I103" s="120">
        <f t="shared" si="15"/>
        <v>801</v>
      </c>
    </row>
    <row r="104" spans="1:9" ht="27.75">
      <c r="A104" s="146"/>
      <c r="B104" s="146"/>
      <c r="C104" s="4" t="s">
        <v>17</v>
      </c>
      <c r="D104" s="6">
        <v>63</v>
      </c>
      <c r="E104" s="6">
        <v>80</v>
      </c>
      <c r="F104" s="120">
        <f t="shared" si="14"/>
        <v>143</v>
      </c>
      <c r="G104" s="6">
        <v>214</v>
      </c>
      <c r="H104" s="6">
        <v>233</v>
      </c>
      <c r="I104" s="120">
        <f t="shared" si="15"/>
        <v>447</v>
      </c>
    </row>
    <row r="105" spans="1:9" ht="27.75">
      <c r="A105" s="146"/>
      <c r="B105" s="146"/>
      <c r="C105" s="10" t="s">
        <v>40</v>
      </c>
      <c r="D105" s="6">
        <v>72</v>
      </c>
      <c r="E105" s="6">
        <v>42</v>
      </c>
      <c r="F105" s="120">
        <f t="shared" si="14"/>
        <v>114</v>
      </c>
      <c r="G105" s="6">
        <v>116</v>
      </c>
      <c r="H105" s="6">
        <v>74</v>
      </c>
      <c r="I105" s="120">
        <f t="shared" si="15"/>
        <v>190</v>
      </c>
    </row>
    <row r="106" spans="1:9" ht="27.75">
      <c r="A106" s="146"/>
      <c r="B106" s="146"/>
      <c r="C106" s="4" t="s">
        <v>35</v>
      </c>
      <c r="D106" s="6">
        <v>141</v>
      </c>
      <c r="E106" s="6">
        <v>226</v>
      </c>
      <c r="F106" s="120">
        <f t="shared" si="14"/>
        <v>367</v>
      </c>
      <c r="G106" s="6">
        <v>167</v>
      </c>
      <c r="H106" s="6">
        <v>334</v>
      </c>
      <c r="I106" s="120">
        <f t="shared" si="15"/>
        <v>501</v>
      </c>
    </row>
    <row r="107" spans="1:9" ht="27.75">
      <c r="A107" s="146"/>
      <c r="B107" s="146"/>
      <c r="C107" s="121" t="s">
        <v>229</v>
      </c>
      <c r="D107" s="121">
        <f aca="true" t="shared" si="22" ref="D107:I107">SUM(D102:D106)</f>
        <v>427</v>
      </c>
      <c r="E107" s="121">
        <f t="shared" si="22"/>
        <v>509</v>
      </c>
      <c r="F107" s="121">
        <f t="shared" si="22"/>
        <v>936</v>
      </c>
      <c r="G107" s="121">
        <f t="shared" si="22"/>
        <v>974</v>
      </c>
      <c r="H107" s="121">
        <f t="shared" si="22"/>
        <v>1098</v>
      </c>
      <c r="I107" s="121">
        <f t="shared" si="22"/>
        <v>2072</v>
      </c>
    </row>
    <row r="108" spans="1:9" ht="27.75">
      <c r="A108" s="146" t="s">
        <v>225</v>
      </c>
      <c r="B108" s="146"/>
      <c r="C108" s="4" t="s">
        <v>42</v>
      </c>
      <c r="D108" s="4">
        <v>75</v>
      </c>
      <c r="E108" s="4">
        <v>30</v>
      </c>
      <c r="F108" s="120">
        <f t="shared" si="14"/>
        <v>105</v>
      </c>
      <c r="G108" s="4">
        <v>75</v>
      </c>
      <c r="H108" s="4">
        <v>30</v>
      </c>
      <c r="I108" s="120">
        <f t="shared" si="15"/>
        <v>105</v>
      </c>
    </row>
    <row r="109" spans="1:9" ht="27.75">
      <c r="A109" s="146"/>
      <c r="B109" s="146"/>
      <c r="C109" s="4" t="s">
        <v>34</v>
      </c>
      <c r="D109" s="4">
        <v>306</v>
      </c>
      <c r="E109" s="4">
        <v>316</v>
      </c>
      <c r="F109" s="120">
        <f t="shared" si="14"/>
        <v>622</v>
      </c>
      <c r="G109" s="4">
        <v>1154</v>
      </c>
      <c r="H109" s="4">
        <v>803</v>
      </c>
      <c r="I109" s="120">
        <f t="shared" si="15"/>
        <v>1957</v>
      </c>
    </row>
    <row r="110" spans="1:9" ht="27.75">
      <c r="A110" s="146" t="s">
        <v>351</v>
      </c>
      <c r="B110" s="146"/>
      <c r="C110" s="4" t="s">
        <v>22</v>
      </c>
      <c r="D110" s="4">
        <v>18</v>
      </c>
      <c r="E110" s="4">
        <v>99</v>
      </c>
      <c r="F110" s="120">
        <f t="shared" si="14"/>
        <v>117</v>
      </c>
      <c r="G110" s="4">
        <v>18</v>
      </c>
      <c r="H110" s="4">
        <v>99</v>
      </c>
      <c r="I110" s="120">
        <f t="shared" si="15"/>
        <v>117</v>
      </c>
    </row>
    <row r="111" spans="1:9" ht="27.75">
      <c r="A111" s="141" t="s">
        <v>36</v>
      </c>
      <c r="B111" s="141"/>
      <c r="C111" s="4" t="s">
        <v>4</v>
      </c>
      <c r="D111" s="6">
        <v>896</v>
      </c>
      <c r="E111" s="6">
        <v>470</v>
      </c>
      <c r="F111" s="120">
        <f t="shared" si="14"/>
        <v>1366</v>
      </c>
      <c r="G111" s="6">
        <v>7446</v>
      </c>
      <c r="H111" s="6">
        <v>4042</v>
      </c>
      <c r="I111" s="120">
        <f t="shared" si="15"/>
        <v>11488</v>
      </c>
    </row>
    <row r="112" spans="1:9" ht="27.75">
      <c r="A112" s="141"/>
      <c r="B112" s="141"/>
      <c r="C112" s="4" t="s">
        <v>5</v>
      </c>
      <c r="D112" s="6">
        <v>1713</v>
      </c>
      <c r="E112" s="6">
        <v>519</v>
      </c>
      <c r="F112" s="120">
        <f t="shared" si="14"/>
        <v>2232</v>
      </c>
      <c r="G112" s="6">
        <v>8227</v>
      </c>
      <c r="H112" s="6">
        <v>2081</v>
      </c>
      <c r="I112" s="120">
        <f t="shared" si="15"/>
        <v>10308</v>
      </c>
    </row>
    <row r="113" spans="1:9" ht="27.75">
      <c r="A113" s="141"/>
      <c r="B113" s="141"/>
      <c r="C113" s="4" t="s">
        <v>6</v>
      </c>
      <c r="D113" s="6">
        <v>494</v>
      </c>
      <c r="E113" s="6">
        <v>194</v>
      </c>
      <c r="F113" s="120">
        <f t="shared" si="14"/>
        <v>688</v>
      </c>
      <c r="G113" s="6">
        <v>1851</v>
      </c>
      <c r="H113" s="6">
        <v>743</v>
      </c>
      <c r="I113" s="120">
        <f t="shared" si="15"/>
        <v>2594</v>
      </c>
    </row>
    <row r="114" spans="1:9" ht="27.75">
      <c r="A114" s="142"/>
      <c r="B114" s="142"/>
      <c r="C114" s="10" t="s">
        <v>7</v>
      </c>
      <c r="D114" s="6">
        <v>320</v>
      </c>
      <c r="E114" s="6">
        <v>72</v>
      </c>
      <c r="F114" s="120">
        <f t="shared" si="14"/>
        <v>392</v>
      </c>
      <c r="G114" s="6">
        <v>1000</v>
      </c>
      <c r="H114" s="6">
        <v>419</v>
      </c>
      <c r="I114" s="120">
        <f t="shared" si="15"/>
        <v>1419</v>
      </c>
    </row>
    <row r="115" spans="1:9" ht="27.75">
      <c r="A115" s="141"/>
      <c r="B115" s="141"/>
      <c r="C115" s="4" t="s">
        <v>8</v>
      </c>
      <c r="D115" s="6">
        <v>521</v>
      </c>
      <c r="E115" s="6">
        <v>283</v>
      </c>
      <c r="F115" s="120">
        <f t="shared" si="14"/>
        <v>804</v>
      </c>
      <c r="G115" s="6">
        <v>1812</v>
      </c>
      <c r="H115" s="6">
        <v>1043</v>
      </c>
      <c r="I115" s="120">
        <f t="shared" si="15"/>
        <v>2855</v>
      </c>
    </row>
    <row r="116" spans="1:13" ht="27.75">
      <c r="A116" s="141"/>
      <c r="B116" s="141"/>
      <c r="C116" s="121" t="s">
        <v>229</v>
      </c>
      <c r="D116" s="121">
        <f aca="true" t="shared" si="23" ref="D116:I116">SUM(D111:D115)</f>
        <v>3944</v>
      </c>
      <c r="E116" s="121">
        <f t="shared" si="23"/>
        <v>1538</v>
      </c>
      <c r="F116" s="121">
        <f t="shared" si="23"/>
        <v>5482</v>
      </c>
      <c r="G116" s="121">
        <f t="shared" si="23"/>
        <v>20336</v>
      </c>
      <c r="H116" s="121">
        <f t="shared" si="23"/>
        <v>8328</v>
      </c>
      <c r="I116" s="121">
        <f t="shared" si="23"/>
        <v>28664</v>
      </c>
      <c r="L116" s="60"/>
      <c r="M116" s="60"/>
    </row>
    <row r="117" spans="1:9" ht="27.75">
      <c r="A117" s="146" t="s">
        <v>226</v>
      </c>
      <c r="B117" s="146"/>
      <c r="C117" s="4" t="s">
        <v>27</v>
      </c>
      <c r="D117" s="6">
        <v>215</v>
      </c>
      <c r="E117" s="6">
        <v>71</v>
      </c>
      <c r="F117" s="120">
        <f t="shared" si="14"/>
        <v>286</v>
      </c>
      <c r="G117" s="6">
        <v>476</v>
      </c>
      <c r="H117" s="6">
        <v>124</v>
      </c>
      <c r="I117" s="120">
        <f t="shared" si="15"/>
        <v>600</v>
      </c>
    </row>
    <row r="118" spans="1:9" ht="27.75">
      <c r="A118" s="146"/>
      <c r="B118" s="146"/>
      <c r="C118" s="4" t="s">
        <v>23</v>
      </c>
      <c r="D118" s="6">
        <v>268</v>
      </c>
      <c r="E118" s="6">
        <v>270</v>
      </c>
      <c r="F118" s="120">
        <f t="shared" si="14"/>
        <v>538</v>
      </c>
      <c r="G118" s="6">
        <v>1373</v>
      </c>
      <c r="H118" s="6">
        <v>742</v>
      </c>
      <c r="I118" s="120">
        <f t="shared" si="15"/>
        <v>2115</v>
      </c>
    </row>
    <row r="119" spans="1:9" ht="27.75">
      <c r="A119" s="146"/>
      <c r="B119" s="146"/>
      <c r="C119" s="4" t="s">
        <v>30</v>
      </c>
      <c r="D119" s="6">
        <v>541</v>
      </c>
      <c r="E119" s="6">
        <v>283</v>
      </c>
      <c r="F119" s="120">
        <f t="shared" si="14"/>
        <v>824</v>
      </c>
      <c r="G119" s="6">
        <v>1990</v>
      </c>
      <c r="H119" s="6">
        <v>656</v>
      </c>
      <c r="I119" s="120">
        <f t="shared" si="15"/>
        <v>2646</v>
      </c>
    </row>
    <row r="120" spans="1:9" ht="27.75">
      <c r="A120" s="146"/>
      <c r="B120" s="146"/>
      <c r="C120" s="121" t="s">
        <v>229</v>
      </c>
      <c r="D120" s="121">
        <f aca="true" t="shared" si="24" ref="D120:I120">SUM(D117:D119)</f>
        <v>1024</v>
      </c>
      <c r="E120" s="121">
        <f t="shared" si="24"/>
        <v>624</v>
      </c>
      <c r="F120" s="121">
        <f t="shared" si="24"/>
        <v>1648</v>
      </c>
      <c r="G120" s="121">
        <f t="shared" si="24"/>
        <v>3839</v>
      </c>
      <c r="H120" s="121">
        <f t="shared" si="24"/>
        <v>1522</v>
      </c>
      <c r="I120" s="121">
        <f t="shared" si="24"/>
        <v>5361</v>
      </c>
    </row>
    <row r="121" spans="1:9" ht="26.25" customHeight="1">
      <c r="A121" s="141" t="s">
        <v>235</v>
      </c>
      <c r="B121" s="141"/>
      <c r="C121" s="4" t="s">
        <v>4</v>
      </c>
      <c r="D121" s="6">
        <v>414</v>
      </c>
      <c r="E121" s="6">
        <v>1338</v>
      </c>
      <c r="F121" s="120">
        <f t="shared" si="14"/>
        <v>1752</v>
      </c>
      <c r="G121" s="6">
        <v>1385</v>
      </c>
      <c r="H121" s="6">
        <v>6061</v>
      </c>
      <c r="I121" s="120">
        <f t="shared" si="15"/>
        <v>7446</v>
      </c>
    </row>
    <row r="122" spans="1:9" ht="27.75">
      <c r="A122" s="141"/>
      <c r="B122" s="141"/>
      <c r="C122" s="4" t="s">
        <v>5</v>
      </c>
      <c r="D122" s="6">
        <v>452</v>
      </c>
      <c r="E122" s="6">
        <v>1019</v>
      </c>
      <c r="F122" s="120">
        <f t="shared" si="14"/>
        <v>1471</v>
      </c>
      <c r="G122" s="6">
        <v>1611</v>
      </c>
      <c r="H122" s="6">
        <v>4138</v>
      </c>
      <c r="I122" s="120">
        <f t="shared" si="15"/>
        <v>5749</v>
      </c>
    </row>
    <row r="123" spans="1:9" ht="27.75">
      <c r="A123" s="141"/>
      <c r="B123" s="141"/>
      <c r="C123" s="4" t="s">
        <v>6</v>
      </c>
      <c r="D123" s="6">
        <v>592</v>
      </c>
      <c r="E123" s="6">
        <v>1490</v>
      </c>
      <c r="F123" s="120">
        <f t="shared" si="14"/>
        <v>2082</v>
      </c>
      <c r="G123" s="6">
        <v>1235</v>
      </c>
      <c r="H123" s="6">
        <v>5717</v>
      </c>
      <c r="I123" s="120">
        <f t="shared" si="15"/>
        <v>6952</v>
      </c>
    </row>
    <row r="124" spans="1:9" ht="27.75">
      <c r="A124" s="142"/>
      <c r="B124" s="142"/>
      <c r="C124" s="10" t="s">
        <v>7</v>
      </c>
      <c r="D124" s="6">
        <v>140</v>
      </c>
      <c r="E124" s="6">
        <v>813</v>
      </c>
      <c r="F124" s="120">
        <f t="shared" si="14"/>
        <v>953</v>
      </c>
      <c r="G124" s="6">
        <v>677</v>
      </c>
      <c r="H124" s="6">
        <v>3936</v>
      </c>
      <c r="I124" s="120">
        <f t="shared" si="15"/>
        <v>4613</v>
      </c>
    </row>
    <row r="125" spans="1:9" ht="27.75">
      <c r="A125" s="141"/>
      <c r="B125" s="141"/>
      <c r="C125" s="4" t="s">
        <v>8</v>
      </c>
      <c r="D125" s="6">
        <v>206</v>
      </c>
      <c r="E125" s="6">
        <v>554</v>
      </c>
      <c r="F125" s="120">
        <f t="shared" si="14"/>
        <v>760</v>
      </c>
      <c r="G125" s="6">
        <v>476</v>
      </c>
      <c r="H125" s="6">
        <v>1973</v>
      </c>
      <c r="I125" s="120">
        <f t="shared" si="15"/>
        <v>2449</v>
      </c>
    </row>
    <row r="126" spans="1:13" ht="27.75">
      <c r="A126" s="141"/>
      <c r="B126" s="141"/>
      <c r="C126" s="121" t="s">
        <v>229</v>
      </c>
      <c r="D126" s="121">
        <f aca="true" t="shared" si="25" ref="D126:I126">SUM(D121:D125)</f>
        <v>1804</v>
      </c>
      <c r="E126" s="121">
        <f t="shared" si="25"/>
        <v>5214</v>
      </c>
      <c r="F126" s="121">
        <f t="shared" si="25"/>
        <v>7018</v>
      </c>
      <c r="G126" s="121">
        <f t="shared" si="25"/>
        <v>5384</v>
      </c>
      <c r="H126" s="121">
        <f t="shared" si="25"/>
        <v>21825</v>
      </c>
      <c r="I126" s="121">
        <f t="shared" si="25"/>
        <v>27209</v>
      </c>
      <c r="L126" s="60"/>
      <c r="M126" s="60"/>
    </row>
    <row r="127" spans="1:9" ht="27.75">
      <c r="A127" s="141" t="s">
        <v>239</v>
      </c>
      <c r="B127" s="141"/>
      <c r="C127" s="4" t="s">
        <v>37</v>
      </c>
      <c r="D127" s="16">
        <v>96</v>
      </c>
      <c r="E127" s="16">
        <v>514</v>
      </c>
      <c r="F127" s="120">
        <f t="shared" si="14"/>
        <v>610</v>
      </c>
      <c r="G127" s="6">
        <v>277</v>
      </c>
      <c r="H127" s="6">
        <v>2053</v>
      </c>
      <c r="I127" s="120">
        <f t="shared" si="15"/>
        <v>2330</v>
      </c>
    </row>
    <row r="128" spans="1:9" ht="27.75">
      <c r="A128" s="141"/>
      <c r="B128" s="141"/>
      <c r="C128" s="4" t="s">
        <v>28</v>
      </c>
      <c r="D128" s="6">
        <v>574</v>
      </c>
      <c r="E128" s="6">
        <v>514</v>
      </c>
      <c r="F128" s="120">
        <f t="shared" si="14"/>
        <v>1088</v>
      </c>
      <c r="G128" s="6">
        <v>1720</v>
      </c>
      <c r="H128" s="6">
        <v>1545</v>
      </c>
      <c r="I128" s="120">
        <f t="shared" si="15"/>
        <v>3265</v>
      </c>
    </row>
    <row r="129" spans="1:9" ht="27.75">
      <c r="A129" s="141"/>
      <c r="B129" s="141"/>
      <c r="C129" s="4" t="s">
        <v>38</v>
      </c>
      <c r="D129" s="6">
        <v>21</v>
      </c>
      <c r="E129" s="6">
        <v>199</v>
      </c>
      <c r="F129" s="120">
        <f t="shared" si="14"/>
        <v>220</v>
      </c>
      <c r="G129" s="6">
        <v>155</v>
      </c>
      <c r="H129" s="6">
        <v>1288</v>
      </c>
      <c r="I129" s="120">
        <f t="shared" si="15"/>
        <v>1443</v>
      </c>
    </row>
    <row r="130" spans="1:9" ht="27.75">
      <c r="A130" s="142"/>
      <c r="B130" s="142"/>
      <c r="C130" s="10" t="s">
        <v>29</v>
      </c>
      <c r="D130" s="6">
        <v>72</v>
      </c>
      <c r="E130" s="6">
        <v>258</v>
      </c>
      <c r="F130" s="120">
        <f t="shared" si="14"/>
        <v>330</v>
      </c>
      <c r="G130" s="6">
        <v>272</v>
      </c>
      <c r="H130" s="6">
        <v>1176</v>
      </c>
      <c r="I130" s="120">
        <f t="shared" si="15"/>
        <v>1448</v>
      </c>
    </row>
    <row r="131" spans="1:9" ht="27.75">
      <c r="A131" s="141"/>
      <c r="B131" s="141"/>
      <c r="C131" s="4" t="s">
        <v>24</v>
      </c>
      <c r="D131" s="6">
        <v>203</v>
      </c>
      <c r="E131" s="6">
        <v>585</v>
      </c>
      <c r="F131" s="120">
        <f t="shared" si="14"/>
        <v>788</v>
      </c>
      <c r="G131" s="6">
        <v>647</v>
      </c>
      <c r="H131" s="6">
        <v>1875</v>
      </c>
      <c r="I131" s="120">
        <f t="shared" si="15"/>
        <v>2522</v>
      </c>
    </row>
    <row r="132" spans="1:9" ht="27.75">
      <c r="A132" s="141"/>
      <c r="B132" s="141"/>
      <c r="C132" s="121" t="s">
        <v>229</v>
      </c>
      <c r="D132" s="121">
        <f aca="true" t="shared" si="26" ref="D132:I132">SUM(D127:D131)</f>
        <v>966</v>
      </c>
      <c r="E132" s="121">
        <f t="shared" si="26"/>
        <v>2070</v>
      </c>
      <c r="F132" s="121">
        <f t="shared" si="26"/>
        <v>3036</v>
      </c>
      <c r="G132" s="121">
        <f t="shared" si="26"/>
        <v>3071</v>
      </c>
      <c r="H132" s="121">
        <f t="shared" si="26"/>
        <v>7937</v>
      </c>
      <c r="I132" s="121">
        <f t="shared" si="26"/>
        <v>11008</v>
      </c>
    </row>
    <row r="133" spans="1:9" ht="27.75">
      <c r="A133" s="141" t="s">
        <v>236</v>
      </c>
      <c r="B133" s="141"/>
      <c r="C133" s="13" t="s">
        <v>39</v>
      </c>
      <c r="D133" s="6">
        <v>127</v>
      </c>
      <c r="E133" s="6">
        <v>582</v>
      </c>
      <c r="F133" s="120">
        <f aca="true" t="shared" si="27" ref="F133:F158">D133+E133</f>
        <v>709</v>
      </c>
      <c r="G133" s="6">
        <v>234</v>
      </c>
      <c r="H133" s="6">
        <v>1553</v>
      </c>
      <c r="I133" s="120">
        <f aca="true" t="shared" si="28" ref="I133:I158">G133+H133</f>
        <v>1787</v>
      </c>
    </row>
    <row r="134" spans="1:9" ht="27.75">
      <c r="A134" s="141"/>
      <c r="B134" s="141"/>
      <c r="C134" s="4" t="s">
        <v>34</v>
      </c>
      <c r="D134" s="6">
        <v>100</v>
      </c>
      <c r="E134" s="6">
        <v>464</v>
      </c>
      <c r="F134" s="120">
        <f t="shared" si="27"/>
        <v>564</v>
      </c>
      <c r="G134" s="6">
        <v>348</v>
      </c>
      <c r="H134" s="6">
        <v>1172</v>
      </c>
      <c r="I134" s="120">
        <f t="shared" si="28"/>
        <v>1520</v>
      </c>
    </row>
    <row r="135" spans="1:9" ht="27.75">
      <c r="A135" s="142"/>
      <c r="B135" s="142"/>
      <c r="C135" s="4" t="s">
        <v>40</v>
      </c>
      <c r="D135" s="6">
        <v>71</v>
      </c>
      <c r="E135" s="6">
        <v>135</v>
      </c>
      <c r="F135" s="120">
        <f t="shared" si="27"/>
        <v>206</v>
      </c>
      <c r="G135" s="6">
        <v>129</v>
      </c>
      <c r="H135" s="6">
        <v>315</v>
      </c>
      <c r="I135" s="120">
        <f t="shared" si="28"/>
        <v>444</v>
      </c>
    </row>
    <row r="136" spans="1:9" ht="27.75">
      <c r="A136" s="141"/>
      <c r="B136" s="141"/>
      <c r="C136" s="121" t="s">
        <v>229</v>
      </c>
      <c r="D136" s="121">
        <f aca="true" t="shared" si="29" ref="D136:I136">SUM(D133:D135)</f>
        <v>298</v>
      </c>
      <c r="E136" s="121">
        <f t="shared" si="29"/>
        <v>1181</v>
      </c>
      <c r="F136" s="121">
        <f t="shared" si="29"/>
        <v>1479</v>
      </c>
      <c r="G136" s="121">
        <f t="shared" si="29"/>
        <v>711</v>
      </c>
      <c r="H136" s="121">
        <f t="shared" si="29"/>
        <v>3040</v>
      </c>
      <c r="I136" s="121">
        <f t="shared" si="29"/>
        <v>3751</v>
      </c>
    </row>
    <row r="137" spans="1:9" ht="26.25" customHeight="1">
      <c r="A137" s="141" t="s">
        <v>41</v>
      </c>
      <c r="B137" s="141"/>
      <c r="C137" s="13" t="s">
        <v>42</v>
      </c>
      <c r="D137" s="6">
        <v>88</v>
      </c>
      <c r="E137" s="6">
        <v>233</v>
      </c>
      <c r="F137" s="120">
        <f t="shared" si="27"/>
        <v>321</v>
      </c>
      <c r="G137" s="6">
        <v>174</v>
      </c>
      <c r="H137" s="6">
        <v>601</v>
      </c>
      <c r="I137" s="120">
        <f t="shared" si="28"/>
        <v>775</v>
      </c>
    </row>
    <row r="138" spans="1:9" ht="27.75">
      <c r="A138" s="141" t="s">
        <v>43</v>
      </c>
      <c r="B138" s="141"/>
      <c r="C138" s="13" t="s">
        <v>4</v>
      </c>
      <c r="D138" s="6">
        <v>877</v>
      </c>
      <c r="E138" s="6">
        <v>776</v>
      </c>
      <c r="F138" s="120">
        <f t="shared" si="27"/>
        <v>1653</v>
      </c>
      <c r="G138" s="6">
        <v>4309</v>
      </c>
      <c r="H138" s="6">
        <v>4549</v>
      </c>
      <c r="I138" s="120">
        <f t="shared" si="28"/>
        <v>8858</v>
      </c>
    </row>
    <row r="139" spans="1:9" ht="27.75">
      <c r="A139" s="141"/>
      <c r="B139" s="141"/>
      <c r="C139" s="4" t="s">
        <v>5</v>
      </c>
      <c r="D139" s="6">
        <v>390</v>
      </c>
      <c r="E139" s="6">
        <v>491</v>
      </c>
      <c r="F139" s="120">
        <f t="shared" si="27"/>
        <v>881</v>
      </c>
      <c r="G139" s="6">
        <v>977</v>
      </c>
      <c r="H139" s="6">
        <v>1568</v>
      </c>
      <c r="I139" s="120">
        <f t="shared" si="28"/>
        <v>2545</v>
      </c>
    </row>
    <row r="140" spans="1:9" ht="27.75">
      <c r="A140" s="141"/>
      <c r="B140" s="141"/>
      <c r="C140" s="121" t="s">
        <v>229</v>
      </c>
      <c r="D140" s="121">
        <f aca="true" t="shared" si="30" ref="D140:I140">SUM(D138:D139)</f>
        <v>1267</v>
      </c>
      <c r="E140" s="121">
        <f t="shared" si="30"/>
        <v>1267</v>
      </c>
      <c r="F140" s="121">
        <f t="shared" si="30"/>
        <v>2534</v>
      </c>
      <c r="G140" s="121">
        <f t="shared" si="30"/>
        <v>5286</v>
      </c>
      <c r="H140" s="121">
        <f t="shared" si="30"/>
        <v>6117</v>
      </c>
      <c r="I140" s="121">
        <f t="shared" si="30"/>
        <v>11403</v>
      </c>
    </row>
    <row r="141" spans="1:9" ht="26.25" customHeight="1">
      <c r="A141" s="141" t="s">
        <v>44</v>
      </c>
      <c r="B141" s="141"/>
      <c r="C141" s="13" t="s">
        <v>4</v>
      </c>
      <c r="D141" s="6">
        <v>347</v>
      </c>
      <c r="E141" s="6">
        <v>138</v>
      </c>
      <c r="F141" s="120">
        <f t="shared" si="27"/>
        <v>485</v>
      </c>
      <c r="G141" s="6">
        <v>1040</v>
      </c>
      <c r="H141" s="6">
        <v>506</v>
      </c>
      <c r="I141" s="120">
        <f t="shared" si="28"/>
        <v>1546</v>
      </c>
    </row>
    <row r="142" spans="1:9" ht="26.25" customHeight="1">
      <c r="A142" s="142" t="s">
        <v>45</v>
      </c>
      <c r="B142" s="142"/>
      <c r="C142" s="10" t="s">
        <v>7</v>
      </c>
      <c r="D142" s="6">
        <v>54</v>
      </c>
      <c r="E142" s="6">
        <v>212</v>
      </c>
      <c r="F142" s="120">
        <f t="shared" si="27"/>
        <v>266</v>
      </c>
      <c r="G142" s="6">
        <v>248</v>
      </c>
      <c r="H142" s="6">
        <v>743</v>
      </c>
      <c r="I142" s="120">
        <f t="shared" si="28"/>
        <v>991</v>
      </c>
    </row>
    <row r="143" spans="1:9" ht="27.75">
      <c r="A143" s="141" t="s">
        <v>46</v>
      </c>
      <c r="B143" s="141"/>
      <c r="C143" s="4" t="s">
        <v>5</v>
      </c>
      <c r="D143" s="6">
        <v>61</v>
      </c>
      <c r="E143" s="6">
        <v>38</v>
      </c>
      <c r="F143" s="120">
        <f t="shared" si="27"/>
        <v>99</v>
      </c>
      <c r="G143" s="6">
        <v>334</v>
      </c>
      <c r="H143" s="6">
        <v>136</v>
      </c>
      <c r="I143" s="120">
        <f t="shared" si="28"/>
        <v>470</v>
      </c>
    </row>
    <row r="144" spans="1:9" ht="27.75">
      <c r="A144" s="141"/>
      <c r="B144" s="141"/>
      <c r="C144" s="4" t="s">
        <v>6</v>
      </c>
      <c r="D144" s="6">
        <v>238</v>
      </c>
      <c r="E144" s="6">
        <v>109</v>
      </c>
      <c r="F144" s="120">
        <f t="shared" si="27"/>
        <v>347</v>
      </c>
      <c r="G144" s="6">
        <v>592</v>
      </c>
      <c r="H144" s="6">
        <v>364</v>
      </c>
      <c r="I144" s="120">
        <f t="shared" si="28"/>
        <v>956</v>
      </c>
    </row>
    <row r="145" spans="1:9" ht="27.75">
      <c r="A145" s="142"/>
      <c r="B145" s="142"/>
      <c r="C145" s="10" t="s">
        <v>7</v>
      </c>
      <c r="D145" s="6">
        <v>63</v>
      </c>
      <c r="E145" s="6">
        <v>37</v>
      </c>
      <c r="F145" s="120">
        <f t="shared" si="27"/>
        <v>100</v>
      </c>
      <c r="G145" s="6">
        <v>272</v>
      </c>
      <c r="H145" s="6">
        <v>140</v>
      </c>
      <c r="I145" s="120">
        <f t="shared" si="28"/>
        <v>412</v>
      </c>
    </row>
    <row r="146" spans="1:9" ht="27.75">
      <c r="A146" s="141"/>
      <c r="B146" s="141"/>
      <c r="C146" s="4" t="s">
        <v>8</v>
      </c>
      <c r="D146" s="6">
        <v>194</v>
      </c>
      <c r="E146" s="6">
        <v>116</v>
      </c>
      <c r="F146" s="120">
        <f t="shared" si="27"/>
        <v>310</v>
      </c>
      <c r="G146" s="6">
        <v>214</v>
      </c>
      <c r="H146" s="6">
        <v>121</v>
      </c>
      <c r="I146" s="120">
        <f t="shared" si="28"/>
        <v>335</v>
      </c>
    </row>
    <row r="147" spans="1:9" ht="27.75">
      <c r="A147" s="141"/>
      <c r="B147" s="141"/>
      <c r="C147" s="121" t="s">
        <v>229</v>
      </c>
      <c r="D147" s="121">
        <f aca="true" t="shared" si="31" ref="D147:I147">SUM(D143:D146)</f>
        <v>556</v>
      </c>
      <c r="E147" s="121">
        <f t="shared" si="31"/>
        <v>300</v>
      </c>
      <c r="F147" s="121">
        <f t="shared" si="31"/>
        <v>856</v>
      </c>
      <c r="G147" s="121">
        <f t="shared" si="31"/>
        <v>1412</v>
      </c>
      <c r="H147" s="121">
        <f t="shared" si="31"/>
        <v>761</v>
      </c>
      <c r="I147" s="121">
        <f t="shared" si="31"/>
        <v>2173</v>
      </c>
    </row>
    <row r="148" spans="1:9" ht="26.25" customHeight="1">
      <c r="A148" s="141" t="s">
        <v>237</v>
      </c>
      <c r="B148" s="141"/>
      <c r="C148" s="13" t="s">
        <v>4</v>
      </c>
      <c r="D148" s="6">
        <v>40</v>
      </c>
      <c r="E148" s="6">
        <v>129</v>
      </c>
      <c r="F148" s="120">
        <f t="shared" si="27"/>
        <v>169</v>
      </c>
      <c r="G148" s="6">
        <v>306</v>
      </c>
      <c r="H148" s="6">
        <v>600</v>
      </c>
      <c r="I148" s="120">
        <f t="shared" si="28"/>
        <v>906</v>
      </c>
    </row>
    <row r="149" spans="1:9" ht="27.75">
      <c r="A149" s="141"/>
      <c r="B149" s="141"/>
      <c r="C149" s="4" t="s">
        <v>5</v>
      </c>
      <c r="D149" s="6">
        <v>50</v>
      </c>
      <c r="E149" s="6">
        <v>93</v>
      </c>
      <c r="F149" s="120">
        <f t="shared" si="27"/>
        <v>143</v>
      </c>
      <c r="G149" s="6">
        <v>272</v>
      </c>
      <c r="H149" s="6">
        <v>576</v>
      </c>
      <c r="I149" s="120">
        <f t="shared" si="28"/>
        <v>848</v>
      </c>
    </row>
    <row r="150" spans="1:9" ht="27.75">
      <c r="A150" s="141"/>
      <c r="B150" s="141"/>
      <c r="C150" s="121" t="s">
        <v>229</v>
      </c>
      <c r="D150" s="121">
        <f aca="true" t="shared" si="32" ref="D150:I150">SUM(D148:D149)</f>
        <v>90</v>
      </c>
      <c r="E150" s="121">
        <f t="shared" si="32"/>
        <v>222</v>
      </c>
      <c r="F150" s="121">
        <f t="shared" si="32"/>
        <v>312</v>
      </c>
      <c r="G150" s="121">
        <f t="shared" si="32"/>
        <v>578</v>
      </c>
      <c r="H150" s="121">
        <f t="shared" si="32"/>
        <v>1176</v>
      </c>
      <c r="I150" s="121">
        <f t="shared" si="32"/>
        <v>1754</v>
      </c>
    </row>
    <row r="151" spans="1:9" ht="26.25" customHeight="1">
      <c r="A151" s="141" t="s">
        <v>238</v>
      </c>
      <c r="B151" s="148"/>
      <c r="C151" s="13" t="s">
        <v>22</v>
      </c>
      <c r="D151" s="6">
        <v>31</v>
      </c>
      <c r="E151" s="6">
        <v>56</v>
      </c>
      <c r="F151" s="120">
        <f t="shared" si="27"/>
        <v>87</v>
      </c>
      <c r="G151" s="6">
        <v>117</v>
      </c>
      <c r="H151" s="6">
        <v>180</v>
      </c>
      <c r="I151" s="120">
        <f t="shared" si="28"/>
        <v>297</v>
      </c>
    </row>
    <row r="152" spans="1:9" ht="26.25" customHeight="1">
      <c r="A152" s="142" t="s">
        <v>48</v>
      </c>
      <c r="B152" s="142"/>
      <c r="C152" s="10" t="s">
        <v>7</v>
      </c>
      <c r="D152" s="6">
        <v>44</v>
      </c>
      <c r="E152" s="6">
        <v>25</v>
      </c>
      <c r="F152" s="120">
        <f t="shared" si="27"/>
        <v>69</v>
      </c>
      <c r="G152" s="6">
        <v>193</v>
      </c>
      <c r="H152" s="6">
        <v>95</v>
      </c>
      <c r="I152" s="120">
        <f t="shared" si="28"/>
        <v>288</v>
      </c>
    </row>
    <row r="153" spans="1:9" ht="26.25" customHeight="1">
      <c r="A153" s="141" t="s">
        <v>49</v>
      </c>
      <c r="B153" s="141"/>
      <c r="C153" s="4" t="s">
        <v>6</v>
      </c>
      <c r="D153" s="6">
        <v>166</v>
      </c>
      <c r="E153" s="6">
        <v>43</v>
      </c>
      <c r="F153" s="120">
        <f t="shared" si="27"/>
        <v>209</v>
      </c>
      <c r="G153" s="6">
        <v>637</v>
      </c>
      <c r="H153" s="6">
        <v>210</v>
      </c>
      <c r="I153" s="120">
        <f t="shared" si="28"/>
        <v>847</v>
      </c>
    </row>
    <row r="154" spans="1:9" ht="27.75">
      <c r="A154" s="142"/>
      <c r="B154" s="142"/>
      <c r="C154" s="10" t="s">
        <v>7</v>
      </c>
      <c r="D154" s="6">
        <v>68</v>
      </c>
      <c r="E154" s="6">
        <v>25</v>
      </c>
      <c r="F154" s="120">
        <f t="shared" si="27"/>
        <v>93</v>
      </c>
      <c r="G154" s="6">
        <v>417</v>
      </c>
      <c r="H154" s="6">
        <v>164</v>
      </c>
      <c r="I154" s="120">
        <f t="shared" si="28"/>
        <v>581</v>
      </c>
    </row>
    <row r="155" spans="1:9" ht="27.75">
      <c r="A155" s="141"/>
      <c r="B155" s="141"/>
      <c r="C155" s="121" t="s">
        <v>229</v>
      </c>
      <c r="D155" s="121">
        <f aca="true" t="shared" si="33" ref="D155:I155">SUM(D153:D154)</f>
        <v>234</v>
      </c>
      <c r="E155" s="121">
        <f t="shared" si="33"/>
        <v>68</v>
      </c>
      <c r="F155" s="121">
        <f t="shared" si="33"/>
        <v>302</v>
      </c>
      <c r="G155" s="121">
        <f t="shared" si="33"/>
        <v>1054</v>
      </c>
      <c r="H155" s="121">
        <f t="shared" si="33"/>
        <v>374</v>
      </c>
      <c r="I155" s="121">
        <f t="shared" si="33"/>
        <v>1428</v>
      </c>
    </row>
    <row r="156" spans="1:9" ht="27.75">
      <c r="A156" s="141" t="s">
        <v>50</v>
      </c>
      <c r="B156" s="141"/>
      <c r="C156" s="14" t="s">
        <v>4</v>
      </c>
      <c r="D156" s="6">
        <v>110</v>
      </c>
      <c r="E156" s="6">
        <v>87</v>
      </c>
      <c r="F156" s="120">
        <f t="shared" si="27"/>
        <v>197</v>
      </c>
      <c r="G156" s="6">
        <v>200</v>
      </c>
      <c r="H156" s="6">
        <v>164</v>
      </c>
      <c r="I156" s="120">
        <f t="shared" si="28"/>
        <v>364</v>
      </c>
    </row>
    <row r="157" spans="1:9" ht="27.75">
      <c r="A157" s="142"/>
      <c r="B157" s="142"/>
      <c r="C157" s="10" t="s">
        <v>7</v>
      </c>
      <c r="D157" s="6">
        <v>75</v>
      </c>
      <c r="E157" s="6">
        <v>66</v>
      </c>
      <c r="F157" s="120">
        <f t="shared" si="27"/>
        <v>141</v>
      </c>
      <c r="G157" s="6">
        <v>309</v>
      </c>
      <c r="H157" s="6">
        <v>316</v>
      </c>
      <c r="I157" s="120">
        <f t="shared" si="28"/>
        <v>625</v>
      </c>
    </row>
    <row r="158" spans="1:9" ht="27.75">
      <c r="A158" s="141"/>
      <c r="B158" s="141"/>
      <c r="C158" s="4" t="s">
        <v>17</v>
      </c>
      <c r="D158" s="6">
        <v>54</v>
      </c>
      <c r="E158" s="6">
        <v>63</v>
      </c>
      <c r="F158" s="120">
        <f t="shared" si="27"/>
        <v>117</v>
      </c>
      <c r="G158" s="6">
        <v>69</v>
      </c>
      <c r="H158" s="6">
        <v>97</v>
      </c>
      <c r="I158" s="120">
        <f t="shared" si="28"/>
        <v>166</v>
      </c>
    </row>
    <row r="159" spans="1:9" ht="27.75">
      <c r="A159" s="141"/>
      <c r="B159" s="141"/>
      <c r="C159" s="121" t="s">
        <v>229</v>
      </c>
      <c r="D159" s="121">
        <f aca="true" t="shared" si="34" ref="D159:I159">SUM(D156:D158)</f>
        <v>239</v>
      </c>
      <c r="E159" s="121">
        <f t="shared" si="34"/>
        <v>216</v>
      </c>
      <c r="F159" s="121">
        <f t="shared" si="34"/>
        <v>455</v>
      </c>
      <c r="G159" s="121">
        <f t="shared" si="34"/>
        <v>578</v>
      </c>
      <c r="H159" s="121">
        <f t="shared" si="34"/>
        <v>577</v>
      </c>
      <c r="I159" s="121">
        <f t="shared" si="34"/>
        <v>1155</v>
      </c>
    </row>
    <row r="160" spans="1:9" ht="27.75">
      <c r="A160" s="145" t="s">
        <v>51</v>
      </c>
      <c r="B160" s="145"/>
      <c r="C160" s="120" t="s">
        <v>4</v>
      </c>
      <c r="D160" s="52">
        <f aca="true" t="shared" si="35" ref="D160:I160">D156+D151+D148+D141+D138+D137+D133+D127+D121+D117+D111+D110+D108+D102+D96+D95+D94+D91+D85+D79+D77+D73+D67+D57+D51+D39+D33+D28+D21+D15+D10+D4</f>
        <v>11803</v>
      </c>
      <c r="E160" s="52">
        <f t="shared" si="35"/>
        <v>16545</v>
      </c>
      <c r="F160" s="52">
        <f t="shared" si="35"/>
        <v>28348</v>
      </c>
      <c r="G160" s="52">
        <f t="shared" si="35"/>
        <v>58425</v>
      </c>
      <c r="H160" s="52">
        <f t="shared" si="35"/>
        <v>79555</v>
      </c>
      <c r="I160" s="52">
        <f t="shared" si="35"/>
        <v>137980</v>
      </c>
    </row>
    <row r="161" spans="1:9" ht="27.75">
      <c r="A161" s="145"/>
      <c r="B161" s="145"/>
      <c r="C161" s="120" t="s">
        <v>5</v>
      </c>
      <c r="D161" s="123">
        <f aca="true" t="shared" si="36" ref="D161:I161">D149+D143+D139+D128+D122+D118+D112+D103+D97+D86+D80+D78+D68+D63+D58+D52+D45+D40+D34+D29+D22+D16+D11+D5</f>
        <v>13510</v>
      </c>
      <c r="E161" s="123">
        <f t="shared" si="36"/>
        <v>10966</v>
      </c>
      <c r="F161" s="123">
        <f t="shared" si="36"/>
        <v>24476</v>
      </c>
      <c r="G161" s="123">
        <f t="shared" si="36"/>
        <v>49642</v>
      </c>
      <c r="H161" s="123">
        <f t="shared" si="36"/>
        <v>39209</v>
      </c>
      <c r="I161" s="123">
        <f t="shared" si="36"/>
        <v>88851</v>
      </c>
    </row>
    <row r="162" spans="1:9" ht="27.75">
      <c r="A162" s="145"/>
      <c r="B162" s="145"/>
      <c r="C162" s="120" t="s">
        <v>6</v>
      </c>
      <c r="D162" s="123">
        <f aca="true" t="shared" si="37" ref="D162:I162">D158+D153+D144+D129+D123+D113+D104+D98+D87+D81+D74+D69+D53+D46+D44+D41+D35+D30+D23+D17+D12+D6</f>
        <v>9931</v>
      </c>
      <c r="E162" s="123">
        <f t="shared" si="37"/>
        <v>9828</v>
      </c>
      <c r="F162" s="123">
        <f t="shared" si="37"/>
        <v>19759</v>
      </c>
      <c r="G162" s="123">
        <f t="shared" si="37"/>
        <v>31950</v>
      </c>
      <c r="H162" s="123">
        <f t="shared" si="37"/>
        <v>39054</v>
      </c>
      <c r="I162" s="123">
        <f t="shared" si="37"/>
        <v>71004</v>
      </c>
    </row>
    <row r="163" spans="1:9" ht="27.75">
      <c r="A163" s="143"/>
      <c r="B163" s="143"/>
      <c r="C163" s="119" t="s">
        <v>7</v>
      </c>
      <c r="D163" s="123">
        <f aca="true" t="shared" si="38" ref="D163:I163">D157+D154+D152+D145+D142+D135+D130+D124+D114+D105+D99+D88+D82+D70+D64+D59+D54+D48+D42+D36+D31+D24+D18+D13+D7</f>
        <v>5797</v>
      </c>
      <c r="E163" s="123">
        <f t="shared" si="38"/>
        <v>6594</v>
      </c>
      <c r="F163" s="123">
        <f t="shared" si="38"/>
        <v>12391</v>
      </c>
      <c r="G163" s="123">
        <f t="shared" si="38"/>
        <v>26368</v>
      </c>
      <c r="H163" s="123">
        <f t="shared" si="38"/>
        <v>31626</v>
      </c>
      <c r="I163" s="123">
        <f t="shared" si="38"/>
        <v>57994</v>
      </c>
    </row>
    <row r="164" spans="1:9" ht="27.75">
      <c r="A164" s="145"/>
      <c r="B164" s="145"/>
      <c r="C164" s="120" t="s">
        <v>8</v>
      </c>
      <c r="D164" s="52">
        <f aca="true" t="shared" si="39" ref="D164:I164">D146+D134+D131+D125+D119+D115+D109+D106+D100+D92+D89+D83+D75+D71+D65+D61+D60+D55+D49+D37+D27+D25+D19+D8</f>
        <v>6661</v>
      </c>
      <c r="E164" s="52">
        <f t="shared" si="39"/>
        <v>6924</v>
      </c>
      <c r="F164" s="52">
        <f t="shared" si="39"/>
        <v>13585</v>
      </c>
      <c r="G164" s="52">
        <f t="shared" si="39"/>
        <v>22100</v>
      </c>
      <c r="H164" s="52">
        <f t="shared" si="39"/>
        <v>22133</v>
      </c>
      <c r="I164" s="52">
        <f t="shared" si="39"/>
        <v>44233</v>
      </c>
    </row>
    <row r="165" spans="1:9" ht="27.75">
      <c r="A165" s="145"/>
      <c r="B165" s="145"/>
      <c r="C165" s="120" t="s">
        <v>51</v>
      </c>
      <c r="D165" s="120">
        <f>SUM(D160:D164)</f>
        <v>47702</v>
      </c>
      <c r="E165" s="120">
        <f>SUM(E160:E164)</f>
        <v>50857</v>
      </c>
      <c r="F165" s="120">
        <f>D165+E165</f>
        <v>98559</v>
      </c>
      <c r="G165" s="120">
        <f>SUM(G160:G164)</f>
        <v>188485</v>
      </c>
      <c r="H165" s="120">
        <f>SUM(H160:H164)</f>
        <v>211577</v>
      </c>
      <c r="I165" s="120">
        <f>G165+H165</f>
        <v>400062</v>
      </c>
    </row>
    <row r="166" spans="4:9" ht="26.25" customHeight="1">
      <c r="D166" s="60"/>
      <c r="E166" s="60"/>
      <c r="F166" s="60"/>
      <c r="G166" s="60"/>
      <c r="H166" s="60"/>
      <c r="I166" s="60"/>
    </row>
    <row r="167" ht="26.25" customHeight="1"/>
    <row r="168" spans="1:9" ht="27.75">
      <c r="A168" s="147" t="s">
        <v>341</v>
      </c>
      <c r="B168" s="147"/>
      <c r="C168" s="147"/>
      <c r="D168" s="147"/>
      <c r="E168" s="147"/>
      <c r="F168" s="147"/>
      <c r="G168" s="147"/>
      <c r="H168" s="147"/>
      <c r="I168" s="147"/>
    </row>
    <row r="169" spans="1:9" ht="27.75">
      <c r="A169" s="149" t="s">
        <v>0</v>
      </c>
      <c r="B169" s="149"/>
      <c r="C169" s="149" t="s">
        <v>1</v>
      </c>
      <c r="D169" s="149" t="s">
        <v>253</v>
      </c>
      <c r="E169" s="150"/>
      <c r="F169" s="150"/>
      <c r="G169" s="151" t="s">
        <v>2</v>
      </c>
      <c r="H169" s="150"/>
      <c r="I169" s="150"/>
    </row>
    <row r="170" spans="1:9" ht="27.75">
      <c r="A170" s="145"/>
      <c r="B170" s="145"/>
      <c r="C170" s="145"/>
      <c r="D170" s="120" t="s">
        <v>254</v>
      </c>
      <c r="E170" s="120" t="s">
        <v>255</v>
      </c>
      <c r="F170" s="120" t="s">
        <v>256</v>
      </c>
      <c r="G170" s="120" t="s">
        <v>254</v>
      </c>
      <c r="H170" s="120" t="s">
        <v>255</v>
      </c>
      <c r="I170" s="120" t="s">
        <v>256</v>
      </c>
    </row>
    <row r="171" spans="1:9" ht="18.75" customHeight="1">
      <c r="A171" s="141" t="s">
        <v>3</v>
      </c>
      <c r="B171" s="141"/>
      <c r="C171" s="4" t="s">
        <v>4</v>
      </c>
      <c r="D171" s="6">
        <v>106</v>
      </c>
      <c r="E171" s="6">
        <v>87</v>
      </c>
      <c r="F171" s="120">
        <f>D171+E171</f>
        <v>193</v>
      </c>
      <c r="G171" s="6">
        <v>456</v>
      </c>
      <c r="H171" s="6">
        <v>239</v>
      </c>
      <c r="I171" s="120">
        <f>G171+H171</f>
        <v>695</v>
      </c>
    </row>
    <row r="172" spans="1:9" ht="27.75">
      <c r="A172" s="141"/>
      <c r="B172" s="141"/>
      <c r="C172" s="4" t="s">
        <v>5</v>
      </c>
      <c r="D172" s="6">
        <v>115</v>
      </c>
      <c r="E172" s="6">
        <v>50</v>
      </c>
      <c r="F172" s="120">
        <f aca="true" t="shared" si="40" ref="F172:F235">D172+E172</f>
        <v>165</v>
      </c>
      <c r="G172" s="6">
        <v>311</v>
      </c>
      <c r="H172" s="6">
        <v>140</v>
      </c>
      <c r="I172" s="120">
        <f aca="true" t="shared" si="41" ref="I172:I235">G172+H172</f>
        <v>451</v>
      </c>
    </row>
    <row r="173" spans="1:9" ht="27.75">
      <c r="A173" s="141"/>
      <c r="B173" s="141"/>
      <c r="C173" s="4" t="s">
        <v>6</v>
      </c>
      <c r="D173" s="6">
        <v>98</v>
      </c>
      <c r="E173" s="6">
        <v>38</v>
      </c>
      <c r="F173" s="120">
        <f t="shared" si="40"/>
        <v>136</v>
      </c>
      <c r="G173" s="6">
        <v>363</v>
      </c>
      <c r="H173" s="6">
        <v>145</v>
      </c>
      <c r="I173" s="120">
        <f t="shared" si="41"/>
        <v>508</v>
      </c>
    </row>
    <row r="174" spans="1:9" ht="27.75">
      <c r="A174" s="142"/>
      <c r="B174" s="142"/>
      <c r="C174" s="10" t="s">
        <v>7</v>
      </c>
      <c r="D174" s="6">
        <v>43</v>
      </c>
      <c r="E174" s="6">
        <v>26</v>
      </c>
      <c r="F174" s="120">
        <f t="shared" si="40"/>
        <v>69</v>
      </c>
      <c r="G174" s="6">
        <v>225</v>
      </c>
      <c r="H174" s="6">
        <v>75</v>
      </c>
      <c r="I174" s="120">
        <f t="shared" si="41"/>
        <v>300</v>
      </c>
    </row>
    <row r="175" spans="1:9" ht="27.75">
      <c r="A175" s="141"/>
      <c r="B175" s="141"/>
      <c r="C175" s="4" t="s">
        <v>8</v>
      </c>
      <c r="D175" s="6">
        <v>27</v>
      </c>
      <c r="E175" s="6">
        <v>17</v>
      </c>
      <c r="F175" s="120">
        <f t="shared" si="40"/>
        <v>44</v>
      </c>
      <c r="G175" s="6">
        <v>199</v>
      </c>
      <c r="H175" s="6">
        <v>65</v>
      </c>
      <c r="I175" s="120">
        <f t="shared" si="41"/>
        <v>264</v>
      </c>
    </row>
    <row r="176" spans="1:9" ht="27.75">
      <c r="A176" s="141"/>
      <c r="B176" s="141"/>
      <c r="C176" s="121" t="s">
        <v>229</v>
      </c>
      <c r="D176" s="121">
        <f>SUM(D171:D175)</f>
        <v>389</v>
      </c>
      <c r="E176" s="121">
        <f>SUM(E171:E175)</f>
        <v>218</v>
      </c>
      <c r="F176" s="121">
        <f t="shared" si="40"/>
        <v>607</v>
      </c>
      <c r="G176" s="121">
        <f>SUM(G171:G175)</f>
        <v>1554</v>
      </c>
      <c r="H176" s="121">
        <f>SUM(H171:H175)</f>
        <v>664</v>
      </c>
      <c r="I176" s="121">
        <f t="shared" si="41"/>
        <v>2218</v>
      </c>
    </row>
    <row r="177" spans="1:9" ht="18.75" customHeight="1">
      <c r="A177" s="141" t="s">
        <v>9</v>
      </c>
      <c r="B177" s="141"/>
      <c r="C177" s="4" t="s">
        <v>4</v>
      </c>
      <c r="D177" s="6">
        <v>55</v>
      </c>
      <c r="E177" s="6">
        <v>25</v>
      </c>
      <c r="F177" s="120">
        <f t="shared" si="40"/>
        <v>80</v>
      </c>
      <c r="G177" s="6">
        <v>159</v>
      </c>
      <c r="H177" s="6">
        <v>90</v>
      </c>
      <c r="I177" s="120">
        <f t="shared" si="41"/>
        <v>249</v>
      </c>
    </row>
    <row r="178" spans="1:9" ht="27.75">
      <c r="A178" s="141"/>
      <c r="B178" s="141"/>
      <c r="C178" s="4" t="s">
        <v>5</v>
      </c>
      <c r="D178" s="6">
        <v>45</v>
      </c>
      <c r="E178" s="6">
        <v>18</v>
      </c>
      <c r="F178" s="120">
        <f t="shared" si="40"/>
        <v>63</v>
      </c>
      <c r="G178" s="6">
        <v>155</v>
      </c>
      <c r="H178" s="6">
        <v>66</v>
      </c>
      <c r="I178" s="120">
        <f t="shared" si="41"/>
        <v>221</v>
      </c>
    </row>
    <row r="179" spans="1:9" ht="27.75">
      <c r="A179" s="141"/>
      <c r="B179" s="141"/>
      <c r="C179" s="4" t="s">
        <v>6</v>
      </c>
      <c r="D179" s="6">
        <v>58</v>
      </c>
      <c r="E179" s="6">
        <v>27</v>
      </c>
      <c r="F179" s="120">
        <f t="shared" si="40"/>
        <v>85</v>
      </c>
      <c r="G179" s="6">
        <v>155</v>
      </c>
      <c r="H179" s="6">
        <v>69</v>
      </c>
      <c r="I179" s="120">
        <f t="shared" si="41"/>
        <v>224</v>
      </c>
    </row>
    <row r="180" spans="1:9" ht="27.75">
      <c r="A180" s="142"/>
      <c r="B180" s="142"/>
      <c r="C180" s="10" t="s">
        <v>7</v>
      </c>
      <c r="D180" s="6">
        <v>45</v>
      </c>
      <c r="E180" s="6">
        <v>35</v>
      </c>
      <c r="F180" s="120">
        <f t="shared" si="40"/>
        <v>80</v>
      </c>
      <c r="G180" s="6">
        <v>139</v>
      </c>
      <c r="H180" s="6">
        <v>83</v>
      </c>
      <c r="I180" s="120">
        <f t="shared" si="41"/>
        <v>222</v>
      </c>
    </row>
    <row r="181" spans="1:9" ht="27.75">
      <c r="A181" s="141"/>
      <c r="B181" s="141"/>
      <c r="C181" s="121" t="s">
        <v>229</v>
      </c>
      <c r="D181" s="121">
        <f>SUM(D177:D180)</f>
        <v>203</v>
      </c>
      <c r="E181" s="121">
        <f>SUM(E177:E180)</f>
        <v>105</v>
      </c>
      <c r="F181" s="121">
        <f t="shared" si="40"/>
        <v>308</v>
      </c>
      <c r="G181" s="121">
        <f>SUM(G177:G180)</f>
        <v>608</v>
      </c>
      <c r="H181" s="121">
        <f>SUM(H177:H180)</f>
        <v>308</v>
      </c>
      <c r="I181" s="121">
        <f t="shared" si="41"/>
        <v>916</v>
      </c>
    </row>
    <row r="182" spans="1:9" ht="27.75">
      <c r="A182" s="141" t="s">
        <v>10</v>
      </c>
      <c r="B182" s="141"/>
      <c r="C182" s="4" t="s">
        <v>4</v>
      </c>
      <c r="D182" s="6">
        <v>17</v>
      </c>
      <c r="E182" s="6">
        <v>72</v>
      </c>
      <c r="F182" s="120">
        <f t="shared" si="40"/>
        <v>89</v>
      </c>
      <c r="G182" s="6">
        <v>63</v>
      </c>
      <c r="H182" s="6">
        <v>242</v>
      </c>
      <c r="I182" s="120">
        <f t="shared" si="41"/>
        <v>305</v>
      </c>
    </row>
    <row r="183" spans="1:9" ht="26.25" customHeight="1">
      <c r="A183" s="141"/>
      <c r="B183" s="141"/>
      <c r="C183" s="4" t="s">
        <v>5</v>
      </c>
      <c r="D183" s="6">
        <v>30</v>
      </c>
      <c r="E183" s="6">
        <v>33</v>
      </c>
      <c r="F183" s="120">
        <f t="shared" si="40"/>
        <v>63</v>
      </c>
      <c r="G183" s="6">
        <v>100</v>
      </c>
      <c r="H183" s="6">
        <v>169</v>
      </c>
      <c r="I183" s="120">
        <f t="shared" si="41"/>
        <v>269</v>
      </c>
    </row>
    <row r="184" spans="1:9" ht="27.75">
      <c r="A184" s="141"/>
      <c r="B184" s="141"/>
      <c r="C184" s="4" t="s">
        <v>6</v>
      </c>
      <c r="D184" s="6">
        <v>18</v>
      </c>
      <c r="E184" s="6">
        <v>38</v>
      </c>
      <c r="F184" s="120">
        <f t="shared" si="40"/>
        <v>56</v>
      </c>
      <c r="G184" s="6">
        <v>49</v>
      </c>
      <c r="H184" s="6">
        <v>122</v>
      </c>
      <c r="I184" s="120">
        <f t="shared" si="41"/>
        <v>171</v>
      </c>
    </row>
    <row r="185" spans="1:9" ht="27.75">
      <c r="A185" s="142"/>
      <c r="B185" s="142"/>
      <c r="C185" s="10" t="s">
        <v>7</v>
      </c>
      <c r="D185" s="6">
        <v>12</v>
      </c>
      <c r="E185" s="6">
        <v>30</v>
      </c>
      <c r="F185" s="120">
        <f t="shared" si="40"/>
        <v>42</v>
      </c>
      <c r="G185" s="6">
        <v>42</v>
      </c>
      <c r="H185" s="6">
        <v>128</v>
      </c>
      <c r="I185" s="120">
        <f t="shared" si="41"/>
        <v>170</v>
      </c>
    </row>
    <row r="186" spans="1:9" ht="27.75">
      <c r="A186" s="142"/>
      <c r="B186" s="142"/>
      <c r="C186" s="10" t="s">
        <v>31</v>
      </c>
      <c r="D186" s="6">
        <v>4</v>
      </c>
      <c r="E186" s="6">
        <v>13</v>
      </c>
      <c r="F186" s="120">
        <f t="shared" si="40"/>
        <v>17</v>
      </c>
      <c r="G186" s="6">
        <v>4</v>
      </c>
      <c r="H186" s="6">
        <v>13</v>
      </c>
      <c r="I186" s="120">
        <f t="shared" si="41"/>
        <v>17</v>
      </c>
    </row>
    <row r="187" spans="1:9" ht="27.75">
      <c r="A187" s="141"/>
      <c r="B187" s="141"/>
      <c r="C187" s="121" t="s">
        <v>229</v>
      </c>
      <c r="D187" s="121">
        <f>SUM(D182:D186)</f>
        <v>81</v>
      </c>
      <c r="E187" s="121">
        <f>SUM(E182:E186)</f>
        <v>186</v>
      </c>
      <c r="F187" s="121">
        <f t="shared" si="40"/>
        <v>267</v>
      </c>
      <c r="G187" s="121">
        <f>SUM(G182:G186)</f>
        <v>258</v>
      </c>
      <c r="H187" s="121">
        <f>SUM(H182:H186)</f>
        <v>674</v>
      </c>
      <c r="I187" s="121">
        <f t="shared" si="41"/>
        <v>932</v>
      </c>
    </row>
    <row r="188" spans="1:9" ht="18.75" customHeight="1">
      <c r="A188" s="141" t="s">
        <v>124</v>
      </c>
      <c r="B188" s="141"/>
      <c r="C188" s="13" t="s">
        <v>4</v>
      </c>
      <c r="D188" s="6">
        <v>90</v>
      </c>
      <c r="E188" s="6">
        <v>59</v>
      </c>
      <c r="F188" s="120">
        <f t="shared" si="40"/>
        <v>149</v>
      </c>
      <c r="G188" s="6">
        <v>483</v>
      </c>
      <c r="H188" s="6">
        <v>191</v>
      </c>
      <c r="I188" s="120">
        <f t="shared" si="41"/>
        <v>674</v>
      </c>
    </row>
    <row r="189" spans="1:9" ht="27.75">
      <c r="A189" s="141"/>
      <c r="B189" s="141"/>
      <c r="C189" s="13" t="s">
        <v>5</v>
      </c>
      <c r="D189" s="6">
        <v>69</v>
      </c>
      <c r="E189" s="6">
        <v>27</v>
      </c>
      <c r="F189" s="120">
        <f t="shared" si="40"/>
        <v>96</v>
      </c>
      <c r="G189" s="6">
        <v>434</v>
      </c>
      <c r="H189" s="6">
        <v>111</v>
      </c>
      <c r="I189" s="120">
        <f t="shared" si="41"/>
        <v>545</v>
      </c>
    </row>
    <row r="190" spans="1:9" ht="26.25" customHeight="1">
      <c r="A190" s="141"/>
      <c r="B190" s="141"/>
      <c r="C190" s="13" t="s">
        <v>6</v>
      </c>
      <c r="D190" s="6">
        <v>63</v>
      </c>
      <c r="E190" s="6">
        <v>33</v>
      </c>
      <c r="F190" s="120">
        <f t="shared" si="40"/>
        <v>96</v>
      </c>
      <c r="G190" s="6">
        <v>230</v>
      </c>
      <c r="H190" s="6">
        <v>132</v>
      </c>
      <c r="I190" s="120">
        <f t="shared" si="41"/>
        <v>362</v>
      </c>
    </row>
    <row r="191" spans="1:9" ht="26.25" customHeight="1">
      <c r="A191" s="142"/>
      <c r="B191" s="142"/>
      <c r="C191" s="11" t="s">
        <v>7</v>
      </c>
      <c r="D191" s="6">
        <v>142</v>
      </c>
      <c r="E191" s="6">
        <v>70</v>
      </c>
      <c r="F191" s="120">
        <f t="shared" si="40"/>
        <v>212</v>
      </c>
      <c r="G191" s="6">
        <v>385</v>
      </c>
      <c r="H191" s="6">
        <v>147</v>
      </c>
      <c r="I191" s="120">
        <f t="shared" si="41"/>
        <v>532</v>
      </c>
    </row>
    <row r="192" spans="1:9" ht="27.75">
      <c r="A192" s="141"/>
      <c r="B192" s="141"/>
      <c r="C192" s="13" t="s">
        <v>24</v>
      </c>
      <c r="D192" s="6">
        <v>57</v>
      </c>
      <c r="E192" s="6">
        <v>22</v>
      </c>
      <c r="F192" s="120">
        <f t="shared" si="40"/>
        <v>79</v>
      </c>
      <c r="G192" s="6">
        <v>131</v>
      </c>
      <c r="H192" s="6">
        <v>39</v>
      </c>
      <c r="I192" s="120">
        <f t="shared" si="41"/>
        <v>170</v>
      </c>
    </row>
    <row r="193" spans="1:9" ht="27.75">
      <c r="A193" s="141"/>
      <c r="B193" s="141"/>
      <c r="C193" s="121" t="s">
        <v>229</v>
      </c>
      <c r="D193" s="121">
        <f>SUM(D188:D192)</f>
        <v>421</v>
      </c>
      <c r="E193" s="121">
        <f>SUM(E188:E192)</f>
        <v>211</v>
      </c>
      <c r="F193" s="121">
        <f t="shared" si="40"/>
        <v>632</v>
      </c>
      <c r="G193" s="121">
        <f>SUM(G188:G192)</f>
        <v>1663</v>
      </c>
      <c r="H193" s="121">
        <f>SUM(H188:H192)</f>
        <v>620</v>
      </c>
      <c r="I193" s="121">
        <f t="shared" si="41"/>
        <v>2283</v>
      </c>
    </row>
    <row r="194" spans="1:9" ht="18.75" customHeight="1">
      <c r="A194" s="141" t="s">
        <v>242</v>
      </c>
      <c r="B194" s="141"/>
      <c r="C194" s="13" t="s">
        <v>31</v>
      </c>
      <c r="D194" s="6">
        <v>208</v>
      </c>
      <c r="E194" s="6">
        <v>69</v>
      </c>
      <c r="F194" s="120">
        <f t="shared" si="40"/>
        <v>277</v>
      </c>
      <c r="G194" s="6">
        <v>393</v>
      </c>
      <c r="H194" s="6">
        <v>161</v>
      </c>
      <c r="I194" s="120">
        <f t="shared" si="41"/>
        <v>554</v>
      </c>
    </row>
    <row r="195" spans="1:9" ht="18.75" customHeight="1">
      <c r="A195" s="141" t="s">
        <v>13</v>
      </c>
      <c r="B195" s="141"/>
      <c r="C195" s="13" t="s">
        <v>4</v>
      </c>
      <c r="D195" s="6">
        <v>20</v>
      </c>
      <c r="E195" s="6">
        <v>46</v>
      </c>
      <c r="F195" s="120">
        <f t="shared" si="40"/>
        <v>66</v>
      </c>
      <c r="G195" s="6">
        <v>151</v>
      </c>
      <c r="H195" s="6">
        <v>239</v>
      </c>
      <c r="I195" s="120">
        <f t="shared" si="41"/>
        <v>390</v>
      </c>
    </row>
    <row r="196" spans="1:9" ht="26.25" customHeight="1">
      <c r="A196" s="141"/>
      <c r="B196" s="141"/>
      <c r="C196" s="13" t="s">
        <v>5</v>
      </c>
      <c r="D196" s="6">
        <v>34</v>
      </c>
      <c r="E196" s="6">
        <v>31</v>
      </c>
      <c r="F196" s="120">
        <f t="shared" si="40"/>
        <v>65</v>
      </c>
      <c r="G196" s="6">
        <v>124</v>
      </c>
      <c r="H196" s="6">
        <v>104</v>
      </c>
      <c r="I196" s="120">
        <f t="shared" si="41"/>
        <v>228</v>
      </c>
    </row>
    <row r="197" spans="1:9" ht="27.75">
      <c r="A197" s="141"/>
      <c r="B197" s="141"/>
      <c r="C197" s="13" t="s">
        <v>6</v>
      </c>
      <c r="D197" s="6">
        <v>38</v>
      </c>
      <c r="E197" s="6">
        <v>31</v>
      </c>
      <c r="F197" s="120">
        <f t="shared" si="40"/>
        <v>69</v>
      </c>
      <c r="G197" s="6">
        <v>92</v>
      </c>
      <c r="H197" s="6">
        <v>68</v>
      </c>
      <c r="I197" s="120">
        <f t="shared" si="41"/>
        <v>160</v>
      </c>
    </row>
    <row r="198" spans="1:9" ht="27.75">
      <c r="A198" s="142"/>
      <c r="B198" s="142"/>
      <c r="C198" s="10" t="s">
        <v>7</v>
      </c>
      <c r="D198" s="6">
        <v>31</v>
      </c>
      <c r="E198" s="6">
        <v>32</v>
      </c>
      <c r="F198" s="120">
        <f t="shared" si="40"/>
        <v>63</v>
      </c>
      <c r="G198" s="6">
        <v>81</v>
      </c>
      <c r="H198" s="6">
        <v>97</v>
      </c>
      <c r="I198" s="120">
        <f t="shared" si="41"/>
        <v>178</v>
      </c>
    </row>
    <row r="199" spans="1:9" ht="27.75">
      <c r="A199" s="141"/>
      <c r="B199" s="141"/>
      <c r="C199" s="121" t="s">
        <v>229</v>
      </c>
      <c r="D199" s="121">
        <f>SUM(D195:D198)</f>
        <v>123</v>
      </c>
      <c r="E199" s="121">
        <f>SUM(E195:E198)</f>
        <v>140</v>
      </c>
      <c r="F199" s="121">
        <f t="shared" si="40"/>
        <v>263</v>
      </c>
      <c r="G199" s="121">
        <f>SUM(G195:G198)</f>
        <v>448</v>
      </c>
      <c r="H199" s="121">
        <f>SUM(H195:H198)</f>
        <v>508</v>
      </c>
      <c r="I199" s="121">
        <f t="shared" si="41"/>
        <v>956</v>
      </c>
    </row>
    <row r="200" spans="1:9" ht="18.75" customHeight="1">
      <c r="A200" s="141" t="s">
        <v>14</v>
      </c>
      <c r="B200" s="141"/>
      <c r="C200" s="4" t="s">
        <v>4</v>
      </c>
      <c r="D200" s="6">
        <v>222</v>
      </c>
      <c r="E200" s="6">
        <v>113</v>
      </c>
      <c r="F200" s="120">
        <f t="shared" si="40"/>
        <v>335</v>
      </c>
      <c r="G200" s="6">
        <v>1206</v>
      </c>
      <c r="H200" s="6">
        <v>332</v>
      </c>
      <c r="I200" s="120">
        <f t="shared" si="41"/>
        <v>1538</v>
      </c>
    </row>
    <row r="201" spans="1:9" ht="27.75">
      <c r="A201" s="141"/>
      <c r="B201" s="141"/>
      <c r="C201" s="4" t="s">
        <v>5</v>
      </c>
      <c r="D201" s="6">
        <v>387</v>
      </c>
      <c r="E201" s="6">
        <v>82</v>
      </c>
      <c r="F201" s="120">
        <f t="shared" si="40"/>
        <v>469</v>
      </c>
      <c r="G201" s="6">
        <v>1451</v>
      </c>
      <c r="H201" s="6">
        <v>280</v>
      </c>
      <c r="I201" s="120">
        <f t="shared" si="41"/>
        <v>1731</v>
      </c>
    </row>
    <row r="202" spans="1:9" ht="26.25" customHeight="1">
      <c r="A202" s="141"/>
      <c r="B202" s="141"/>
      <c r="C202" s="4" t="s">
        <v>6</v>
      </c>
      <c r="D202" s="6">
        <v>264</v>
      </c>
      <c r="E202" s="6">
        <v>67</v>
      </c>
      <c r="F202" s="120">
        <f t="shared" si="40"/>
        <v>331</v>
      </c>
      <c r="G202" s="6">
        <v>650</v>
      </c>
      <c r="H202" s="6">
        <v>141</v>
      </c>
      <c r="I202" s="120">
        <f t="shared" si="41"/>
        <v>791</v>
      </c>
    </row>
    <row r="203" spans="1:9" ht="27.75">
      <c r="A203" s="142"/>
      <c r="B203" s="142"/>
      <c r="C203" s="10" t="s">
        <v>7</v>
      </c>
      <c r="D203" s="6">
        <v>97</v>
      </c>
      <c r="E203" s="6">
        <v>26</v>
      </c>
      <c r="F203" s="120">
        <f t="shared" si="40"/>
        <v>123</v>
      </c>
      <c r="G203" s="6">
        <v>421</v>
      </c>
      <c r="H203" s="6">
        <v>58</v>
      </c>
      <c r="I203" s="120">
        <f t="shared" si="41"/>
        <v>479</v>
      </c>
    </row>
    <row r="204" spans="1:9" ht="27.75">
      <c r="A204" s="141"/>
      <c r="B204" s="141"/>
      <c r="C204" s="4" t="s">
        <v>8</v>
      </c>
      <c r="D204" s="6">
        <v>38</v>
      </c>
      <c r="E204" s="6">
        <v>4</v>
      </c>
      <c r="F204" s="120">
        <f t="shared" si="40"/>
        <v>42</v>
      </c>
      <c r="G204" s="6">
        <v>55</v>
      </c>
      <c r="H204" s="6">
        <v>14</v>
      </c>
      <c r="I204" s="120">
        <f t="shared" si="41"/>
        <v>69</v>
      </c>
    </row>
    <row r="205" spans="1:9" ht="27.75">
      <c r="A205" s="141"/>
      <c r="B205" s="141"/>
      <c r="C205" s="121" t="s">
        <v>229</v>
      </c>
      <c r="D205" s="121">
        <f>SUM(D200:D204)</f>
        <v>1008</v>
      </c>
      <c r="E205" s="121">
        <f>SUM(E200:E204)</f>
        <v>292</v>
      </c>
      <c r="F205" s="121">
        <f t="shared" si="40"/>
        <v>1300</v>
      </c>
      <c r="G205" s="121">
        <f>SUM(G200:G204)</f>
        <v>3783</v>
      </c>
      <c r="H205" s="121">
        <f>SUM(H200:H204)</f>
        <v>825</v>
      </c>
      <c r="I205" s="121">
        <f t="shared" si="41"/>
        <v>4608</v>
      </c>
    </row>
    <row r="206" spans="1:9" ht="18.75" customHeight="1">
      <c r="A206" s="141" t="s">
        <v>143</v>
      </c>
      <c r="B206" s="141"/>
      <c r="C206" s="4" t="s">
        <v>4</v>
      </c>
      <c r="D206" s="6">
        <v>21</v>
      </c>
      <c r="E206" s="6">
        <v>30</v>
      </c>
      <c r="F206" s="120">
        <f t="shared" si="40"/>
        <v>51</v>
      </c>
      <c r="G206" s="14">
        <v>184</v>
      </c>
      <c r="H206" s="14">
        <v>125</v>
      </c>
      <c r="I206" s="120">
        <f t="shared" si="41"/>
        <v>309</v>
      </c>
    </row>
    <row r="207" spans="1:9" ht="26.25" customHeight="1">
      <c r="A207" s="141"/>
      <c r="B207" s="141"/>
      <c r="C207" s="4" t="s">
        <v>5</v>
      </c>
      <c r="D207" s="6">
        <v>9</v>
      </c>
      <c r="E207" s="6">
        <v>5</v>
      </c>
      <c r="F207" s="120">
        <f t="shared" si="40"/>
        <v>14</v>
      </c>
      <c r="G207" s="14">
        <v>87</v>
      </c>
      <c r="H207" s="14">
        <v>56</v>
      </c>
      <c r="I207" s="120">
        <f t="shared" si="41"/>
        <v>143</v>
      </c>
    </row>
    <row r="208" spans="1:9" ht="26.25" customHeight="1">
      <c r="A208" s="141"/>
      <c r="B208" s="141"/>
      <c r="C208" s="4" t="s">
        <v>6</v>
      </c>
      <c r="D208" s="6">
        <v>38</v>
      </c>
      <c r="E208" s="6">
        <v>19</v>
      </c>
      <c r="F208" s="120">
        <f t="shared" si="40"/>
        <v>57</v>
      </c>
      <c r="G208" s="14">
        <v>76</v>
      </c>
      <c r="H208" s="14">
        <v>52</v>
      </c>
      <c r="I208" s="120">
        <f t="shared" si="41"/>
        <v>128</v>
      </c>
    </row>
    <row r="209" spans="1:9" ht="27.75">
      <c r="A209" s="142"/>
      <c r="B209" s="142"/>
      <c r="C209" s="10" t="s">
        <v>7</v>
      </c>
      <c r="D209" s="6">
        <v>27</v>
      </c>
      <c r="E209" s="6">
        <v>18</v>
      </c>
      <c r="F209" s="120">
        <f t="shared" si="40"/>
        <v>45</v>
      </c>
      <c r="G209" s="6">
        <v>85</v>
      </c>
      <c r="H209" s="6">
        <v>61</v>
      </c>
      <c r="I209" s="120">
        <f t="shared" si="41"/>
        <v>146</v>
      </c>
    </row>
    <row r="210" spans="1:9" ht="27.75">
      <c r="A210" s="141"/>
      <c r="B210" s="141"/>
      <c r="C210" s="121" t="s">
        <v>229</v>
      </c>
      <c r="D210" s="121">
        <f>SUM(D206:D209)</f>
        <v>95</v>
      </c>
      <c r="E210" s="121">
        <f>SUM(E206:E209)</f>
        <v>72</v>
      </c>
      <c r="F210" s="121">
        <f t="shared" si="40"/>
        <v>167</v>
      </c>
      <c r="G210" s="121">
        <f>SUM(G206:G209)</f>
        <v>432</v>
      </c>
      <c r="H210" s="121">
        <f>SUM(H206:H209)</f>
        <v>294</v>
      </c>
      <c r="I210" s="121">
        <f t="shared" si="41"/>
        <v>726</v>
      </c>
    </row>
    <row r="211" spans="1:9" ht="26.25" customHeight="1">
      <c r="A211" s="141" t="s">
        <v>16</v>
      </c>
      <c r="B211" s="141"/>
      <c r="C211" s="4" t="s">
        <v>17</v>
      </c>
      <c r="D211" s="6">
        <v>22</v>
      </c>
      <c r="E211" s="6">
        <v>19</v>
      </c>
      <c r="F211" s="120">
        <f t="shared" si="40"/>
        <v>41</v>
      </c>
      <c r="G211" s="14">
        <v>57</v>
      </c>
      <c r="H211" s="14">
        <v>30</v>
      </c>
      <c r="I211" s="120">
        <f t="shared" si="41"/>
        <v>87</v>
      </c>
    </row>
    <row r="212" spans="1:9" ht="18.75" customHeight="1">
      <c r="A212" s="141" t="s">
        <v>18</v>
      </c>
      <c r="B212" s="141"/>
      <c r="C212" s="4" t="s">
        <v>5</v>
      </c>
      <c r="D212" s="6">
        <v>26</v>
      </c>
      <c r="E212" s="6">
        <v>22</v>
      </c>
      <c r="F212" s="120">
        <f t="shared" si="40"/>
        <v>48</v>
      </c>
      <c r="G212" s="14">
        <v>94</v>
      </c>
      <c r="H212" s="14">
        <v>172</v>
      </c>
      <c r="I212" s="120">
        <f t="shared" si="41"/>
        <v>266</v>
      </c>
    </row>
    <row r="213" spans="1:9" ht="27.75">
      <c r="A213" s="141"/>
      <c r="B213" s="141"/>
      <c r="C213" s="4" t="s">
        <v>17</v>
      </c>
      <c r="D213" s="6">
        <v>61</v>
      </c>
      <c r="E213" s="6">
        <v>28</v>
      </c>
      <c r="F213" s="120">
        <f t="shared" si="40"/>
        <v>89</v>
      </c>
      <c r="G213" s="14">
        <v>177</v>
      </c>
      <c r="H213" s="14">
        <v>67</v>
      </c>
      <c r="I213" s="120">
        <f t="shared" si="41"/>
        <v>244</v>
      </c>
    </row>
    <row r="214" spans="1:9" ht="26.25" customHeight="1">
      <c r="A214" s="141"/>
      <c r="B214" s="141"/>
      <c r="C214" s="121" t="s">
        <v>229</v>
      </c>
      <c r="D214" s="121">
        <f>SUM(D212:D213)</f>
        <v>87</v>
      </c>
      <c r="E214" s="121">
        <f>SUM(E212:E213)</f>
        <v>50</v>
      </c>
      <c r="F214" s="121">
        <f t="shared" si="40"/>
        <v>137</v>
      </c>
      <c r="G214" s="121">
        <f>SUM(G212:G213)</f>
        <v>271</v>
      </c>
      <c r="H214" s="121">
        <f>SUM(H212:H213)</f>
        <v>239</v>
      </c>
      <c r="I214" s="121">
        <f t="shared" si="41"/>
        <v>510</v>
      </c>
    </row>
    <row r="215" spans="1:9" ht="27.75">
      <c r="A215" s="142" t="s">
        <v>19</v>
      </c>
      <c r="B215" s="142"/>
      <c r="C215" s="10" t="s">
        <v>7</v>
      </c>
      <c r="D215" s="6">
        <v>80</v>
      </c>
      <c r="E215" s="6">
        <v>24</v>
      </c>
      <c r="F215" s="120">
        <f t="shared" si="40"/>
        <v>104</v>
      </c>
      <c r="G215" s="14">
        <v>324</v>
      </c>
      <c r="H215" s="14">
        <v>78</v>
      </c>
      <c r="I215" s="120">
        <f t="shared" si="41"/>
        <v>402</v>
      </c>
    </row>
    <row r="216" spans="1:9" ht="27.75">
      <c r="A216" s="141"/>
      <c r="B216" s="141"/>
      <c r="C216" s="4" t="s">
        <v>8</v>
      </c>
      <c r="D216" s="6">
        <v>62</v>
      </c>
      <c r="E216" s="6">
        <v>11</v>
      </c>
      <c r="F216" s="120">
        <f t="shared" si="40"/>
        <v>73</v>
      </c>
      <c r="G216" s="6">
        <v>204</v>
      </c>
      <c r="H216" s="6">
        <v>54</v>
      </c>
      <c r="I216" s="120">
        <f t="shared" si="41"/>
        <v>258</v>
      </c>
    </row>
    <row r="217" spans="1:9" ht="27.75">
      <c r="A217" s="141"/>
      <c r="B217" s="141"/>
      <c r="C217" s="121" t="s">
        <v>229</v>
      </c>
      <c r="D217" s="121">
        <f>SUM(D215:D216)</f>
        <v>142</v>
      </c>
      <c r="E217" s="121">
        <f>SUM(E215:E216)</f>
        <v>35</v>
      </c>
      <c r="F217" s="121">
        <f t="shared" si="40"/>
        <v>177</v>
      </c>
      <c r="G217" s="121">
        <f>SUM(G215:G216)</f>
        <v>528</v>
      </c>
      <c r="H217" s="121">
        <f>SUM(H215:H216)</f>
        <v>132</v>
      </c>
      <c r="I217" s="121">
        <f t="shared" si="41"/>
        <v>660</v>
      </c>
    </row>
    <row r="218" spans="1:9" ht="18.75" customHeight="1">
      <c r="A218" s="141" t="s">
        <v>20</v>
      </c>
      <c r="B218" s="141"/>
      <c r="C218" s="13" t="s">
        <v>4</v>
      </c>
      <c r="D218" s="6">
        <v>103</v>
      </c>
      <c r="E218" s="6">
        <v>82</v>
      </c>
      <c r="F218" s="120">
        <f t="shared" si="40"/>
        <v>185</v>
      </c>
      <c r="G218" s="14">
        <v>309</v>
      </c>
      <c r="H218" s="14">
        <v>216</v>
      </c>
      <c r="I218" s="120">
        <f t="shared" si="41"/>
        <v>525</v>
      </c>
    </row>
    <row r="219" spans="1:9" ht="27.75">
      <c r="A219" s="141"/>
      <c r="B219" s="141"/>
      <c r="C219" s="4" t="s">
        <v>5</v>
      </c>
      <c r="D219" s="6">
        <v>20</v>
      </c>
      <c r="E219" s="6">
        <v>8</v>
      </c>
      <c r="F219" s="120">
        <f t="shared" si="40"/>
        <v>28</v>
      </c>
      <c r="G219" s="14">
        <v>107</v>
      </c>
      <c r="H219" s="14">
        <v>57</v>
      </c>
      <c r="I219" s="120">
        <f t="shared" si="41"/>
        <v>164</v>
      </c>
    </row>
    <row r="220" spans="1:9" ht="26.25" customHeight="1">
      <c r="A220" s="141"/>
      <c r="B220" s="141"/>
      <c r="C220" s="4" t="s">
        <v>6</v>
      </c>
      <c r="D220" s="6">
        <v>76</v>
      </c>
      <c r="E220" s="6">
        <v>65</v>
      </c>
      <c r="F220" s="120">
        <f t="shared" si="40"/>
        <v>141</v>
      </c>
      <c r="G220" s="14">
        <v>236</v>
      </c>
      <c r="H220" s="14">
        <v>178</v>
      </c>
      <c r="I220" s="120">
        <f t="shared" si="41"/>
        <v>414</v>
      </c>
    </row>
    <row r="221" spans="1:9" ht="27.75">
      <c r="A221" s="142"/>
      <c r="B221" s="142"/>
      <c r="C221" s="10" t="s">
        <v>7</v>
      </c>
      <c r="D221" s="6">
        <v>60</v>
      </c>
      <c r="E221" s="6">
        <v>41</v>
      </c>
      <c r="F221" s="120">
        <f t="shared" si="40"/>
        <v>101</v>
      </c>
      <c r="G221" s="6">
        <v>127</v>
      </c>
      <c r="H221" s="6">
        <v>77</v>
      </c>
      <c r="I221" s="120">
        <f t="shared" si="41"/>
        <v>204</v>
      </c>
    </row>
    <row r="222" spans="1:9" ht="27.75">
      <c r="A222" s="141"/>
      <c r="B222" s="141"/>
      <c r="C222" s="4" t="s">
        <v>8</v>
      </c>
      <c r="D222" s="6">
        <v>55</v>
      </c>
      <c r="E222" s="6">
        <v>8</v>
      </c>
      <c r="F222" s="120">
        <f t="shared" si="40"/>
        <v>63</v>
      </c>
      <c r="G222" s="6">
        <v>159</v>
      </c>
      <c r="H222" s="6">
        <v>29</v>
      </c>
      <c r="I222" s="120">
        <f t="shared" si="41"/>
        <v>188</v>
      </c>
    </row>
    <row r="223" spans="1:9" ht="27.75">
      <c r="A223" s="141"/>
      <c r="B223" s="141"/>
      <c r="C223" s="121" t="s">
        <v>229</v>
      </c>
      <c r="D223" s="121">
        <f>SUM(D218:D222)</f>
        <v>314</v>
      </c>
      <c r="E223" s="121">
        <f>SUM(E218:E222)</f>
        <v>204</v>
      </c>
      <c r="F223" s="121">
        <f t="shared" si="40"/>
        <v>518</v>
      </c>
      <c r="G223" s="121">
        <f>SUM(G218:G222)</f>
        <v>938</v>
      </c>
      <c r="H223" s="121">
        <f>SUM(H218:H222)</f>
        <v>557</v>
      </c>
      <c r="I223" s="121">
        <f t="shared" si="41"/>
        <v>1495</v>
      </c>
    </row>
    <row r="224" spans="1:9" ht="26.25" customHeight="1">
      <c r="A224" s="141" t="s">
        <v>21</v>
      </c>
      <c r="B224" s="141"/>
      <c r="C224" s="13" t="s">
        <v>22</v>
      </c>
      <c r="D224" s="6">
        <v>27</v>
      </c>
      <c r="E224" s="6">
        <v>22</v>
      </c>
      <c r="F224" s="120">
        <f t="shared" si="40"/>
        <v>49</v>
      </c>
      <c r="G224" s="6">
        <v>67</v>
      </c>
      <c r="H224" s="6">
        <v>68</v>
      </c>
      <c r="I224" s="120">
        <f t="shared" si="41"/>
        <v>135</v>
      </c>
    </row>
    <row r="225" spans="1:9" ht="27.75">
      <c r="A225" s="141"/>
      <c r="B225" s="141"/>
      <c r="C225" s="4" t="s">
        <v>23</v>
      </c>
      <c r="D225" s="6">
        <v>19</v>
      </c>
      <c r="E225" s="6">
        <v>10</v>
      </c>
      <c r="F225" s="120">
        <f t="shared" si="40"/>
        <v>29</v>
      </c>
      <c r="G225" s="6">
        <v>96</v>
      </c>
      <c r="H225" s="6">
        <v>40</v>
      </c>
      <c r="I225" s="120">
        <f t="shared" si="41"/>
        <v>136</v>
      </c>
    </row>
    <row r="226" spans="1:9" ht="27.75">
      <c r="A226" s="141"/>
      <c r="B226" s="141"/>
      <c r="C226" s="4" t="s">
        <v>29</v>
      </c>
      <c r="D226" s="6">
        <v>7</v>
      </c>
      <c r="E226" s="6">
        <v>12</v>
      </c>
      <c r="F226" s="120">
        <f t="shared" si="40"/>
        <v>19</v>
      </c>
      <c r="G226" s="6">
        <v>7</v>
      </c>
      <c r="H226" s="6">
        <v>12</v>
      </c>
      <c r="I226" s="120">
        <f t="shared" si="41"/>
        <v>19</v>
      </c>
    </row>
    <row r="227" spans="1:9" ht="27.75">
      <c r="A227" s="141"/>
      <c r="B227" s="141"/>
      <c r="C227" s="4" t="s">
        <v>24</v>
      </c>
      <c r="D227" s="6">
        <v>37</v>
      </c>
      <c r="E227" s="6">
        <v>10</v>
      </c>
      <c r="F227" s="120">
        <f t="shared" si="40"/>
        <v>47</v>
      </c>
      <c r="G227" s="6">
        <v>120</v>
      </c>
      <c r="H227" s="6">
        <v>49</v>
      </c>
      <c r="I227" s="120">
        <f t="shared" si="41"/>
        <v>169</v>
      </c>
    </row>
    <row r="228" spans="1:9" ht="27.75">
      <c r="A228" s="141"/>
      <c r="B228" s="141"/>
      <c r="C228" s="4" t="s">
        <v>31</v>
      </c>
      <c r="D228" s="6">
        <v>85</v>
      </c>
      <c r="E228" s="6">
        <v>38</v>
      </c>
      <c r="F228" s="120">
        <f t="shared" si="40"/>
        <v>123</v>
      </c>
      <c r="G228" s="6">
        <v>37</v>
      </c>
      <c r="H228" s="6">
        <v>10</v>
      </c>
      <c r="I228" s="120">
        <f t="shared" si="41"/>
        <v>47</v>
      </c>
    </row>
    <row r="229" spans="1:9" ht="27.75">
      <c r="A229" s="141"/>
      <c r="B229" s="141"/>
      <c r="C229" s="121" t="s">
        <v>229</v>
      </c>
      <c r="D229" s="121">
        <f>SUM(D224:D228)</f>
        <v>175</v>
      </c>
      <c r="E229" s="121">
        <f>SUM(E224:E228)</f>
        <v>92</v>
      </c>
      <c r="F229" s="121">
        <f t="shared" si="40"/>
        <v>267</v>
      </c>
      <c r="G229" s="121">
        <f>SUM(G224:G228)</f>
        <v>327</v>
      </c>
      <c r="H229" s="121">
        <f>SUM(H224:H228)</f>
        <v>179</v>
      </c>
      <c r="I229" s="121">
        <f t="shared" si="41"/>
        <v>506</v>
      </c>
    </row>
    <row r="230" spans="1:9" ht="26.25" customHeight="1">
      <c r="A230" s="141" t="s">
        <v>25</v>
      </c>
      <c r="B230" s="141"/>
      <c r="C230" s="4" t="s">
        <v>181</v>
      </c>
      <c r="D230" s="6">
        <v>14</v>
      </c>
      <c r="E230" s="6">
        <v>0</v>
      </c>
      <c r="F230" s="120">
        <f t="shared" si="40"/>
        <v>14</v>
      </c>
      <c r="G230" s="6">
        <v>28</v>
      </c>
      <c r="H230" s="6">
        <v>0</v>
      </c>
      <c r="I230" s="120">
        <f t="shared" si="41"/>
        <v>28</v>
      </c>
    </row>
    <row r="231" spans="1:9" ht="27.75">
      <c r="A231" s="142"/>
      <c r="B231" s="142"/>
      <c r="C231" s="10" t="s">
        <v>7</v>
      </c>
      <c r="D231" s="6">
        <v>70</v>
      </c>
      <c r="E231" s="6">
        <v>9</v>
      </c>
      <c r="F231" s="120">
        <f t="shared" si="40"/>
        <v>79</v>
      </c>
      <c r="G231" s="6">
        <v>317</v>
      </c>
      <c r="H231" s="6">
        <v>21</v>
      </c>
      <c r="I231" s="120">
        <f t="shared" si="41"/>
        <v>338</v>
      </c>
    </row>
    <row r="232" spans="1:9" ht="27.75">
      <c r="A232" s="141"/>
      <c r="B232" s="141"/>
      <c r="C232" s="4" t="s">
        <v>8</v>
      </c>
      <c r="D232" s="6">
        <v>46</v>
      </c>
      <c r="E232" s="6">
        <v>1</v>
      </c>
      <c r="F232" s="120">
        <f t="shared" si="40"/>
        <v>47</v>
      </c>
      <c r="G232" s="6">
        <v>46</v>
      </c>
      <c r="H232" s="6">
        <v>1</v>
      </c>
      <c r="I232" s="120">
        <f t="shared" si="41"/>
        <v>47</v>
      </c>
    </row>
    <row r="233" spans="1:9" ht="27.75">
      <c r="A233" s="141"/>
      <c r="B233" s="141"/>
      <c r="C233" s="121" t="s">
        <v>229</v>
      </c>
      <c r="D233" s="121">
        <f>SUM(D230:D232)</f>
        <v>130</v>
      </c>
      <c r="E233" s="121">
        <f>SUM(E230:E232)</f>
        <v>10</v>
      </c>
      <c r="F233" s="121">
        <f t="shared" si="40"/>
        <v>140</v>
      </c>
      <c r="G233" s="121">
        <f>SUM(G230:G232)</f>
        <v>391</v>
      </c>
      <c r="H233" s="121">
        <f>SUM(H230:H232)</f>
        <v>22</v>
      </c>
      <c r="I233" s="121">
        <f t="shared" si="41"/>
        <v>413</v>
      </c>
    </row>
    <row r="234" spans="1:9" ht="18.75" customHeight="1">
      <c r="A234" s="141" t="s">
        <v>230</v>
      </c>
      <c r="B234" s="141"/>
      <c r="C234" s="13" t="s">
        <v>4</v>
      </c>
      <c r="D234" s="6">
        <v>151</v>
      </c>
      <c r="E234" s="6">
        <v>161</v>
      </c>
      <c r="F234" s="120">
        <f t="shared" si="40"/>
        <v>312</v>
      </c>
      <c r="G234" s="6">
        <v>1092</v>
      </c>
      <c r="H234" s="6">
        <v>627</v>
      </c>
      <c r="I234" s="120">
        <f t="shared" si="41"/>
        <v>1719</v>
      </c>
    </row>
    <row r="235" spans="1:9" ht="27.75">
      <c r="A235" s="141"/>
      <c r="B235" s="141"/>
      <c r="C235" s="4" t="s">
        <v>5</v>
      </c>
      <c r="D235" s="6">
        <v>234</v>
      </c>
      <c r="E235" s="6">
        <v>65</v>
      </c>
      <c r="F235" s="120">
        <f t="shared" si="40"/>
        <v>299</v>
      </c>
      <c r="G235" s="6">
        <v>944</v>
      </c>
      <c r="H235" s="6">
        <v>322</v>
      </c>
      <c r="I235" s="120">
        <f t="shared" si="41"/>
        <v>1266</v>
      </c>
    </row>
    <row r="236" spans="1:9" ht="26.25" customHeight="1">
      <c r="A236" s="141"/>
      <c r="B236" s="141"/>
      <c r="C236" s="4" t="s">
        <v>6</v>
      </c>
      <c r="D236" s="6">
        <v>181</v>
      </c>
      <c r="E236" s="6">
        <v>57</v>
      </c>
      <c r="F236" s="120">
        <f aca="true" t="shared" si="42" ref="F236:F299">D236+E236</f>
        <v>238</v>
      </c>
      <c r="G236" s="6">
        <v>608</v>
      </c>
      <c r="H236" s="6">
        <v>224</v>
      </c>
      <c r="I236" s="120">
        <f aca="true" t="shared" si="43" ref="I236:I299">G236+H236</f>
        <v>832</v>
      </c>
    </row>
    <row r="237" spans="1:9" ht="27.75">
      <c r="A237" s="142"/>
      <c r="B237" s="142"/>
      <c r="C237" s="10" t="s">
        <v>7</v>
      </c>
      <c r="D237" s="6">
        <v>44</v>
      </c>
      <c r="E237" s="6">
        <v>20</v>
      </c>
      <c r="F237" s="120">
        <f t="shared" si="42"/>
        <v>64</v>
      </c>
      <c r="G237" s="6">
        <v>157</v>
      </c>
      <c r="H237" s="6">
        <v>74</v>
      </c>
      <c r="I237" s="120">
        <f t="shared" si="43"/>
        <v>231</v>
      </c>
    </row>
    <row r="238" spans="1:9" ht="27.75">
      <c r="A238" s="141"/>
      <c r="B238" s="141"/>
      <c r="C238" s="4" t="s">
        <v>8</v>
      </c>
      <c r="D238" s="6">
        <v>87</v>
      </c>
      <c r="E238" s="6">
        <v>15</v>
      </c>
      <c r="F238" s="120">
        <f t="shared" si="42"/>
        <v>102</v>
      </c>
      <c r="G238" s="6">
        <v>175</v>
      </c>
      <c r="H238" s="6">
        <v>30</v>
      </c>
      <c r="I238" s="120">
        <f t="shared" si="43"/>
        <v>205</v>
      </c>
    </row>
    <row r="239" spans="1:9" ht="27.75">
      <c r="A239" s="141"/>
      <c r="B239" s="141"/>
      <c r="C239" s="121" t="s">
        <v>229</v>
      </c>
      <c r="D239" s="121">
        <f>SUM(D234:D238)</f>
        <v>697</v>
      </c>
      <c r="E239" s="121">
        <f>SUM(E234:E238)</f>
        <v>318</v>
      </c>
      <c r="F239" s="121">
        <f t="shared" si="42"/>
        <v>1015</v>
      </c>
      <c r="G239" s="121">
        <f>SUM(G234:G238)</f>
        <v>2976</v>
      </c>
      <c r="H239" s="121">
        <f>SUM(H234:H238)</f>
        <v>1277</v>
      </c>
      <c r="I239" s="121">
        <f t="shared" si="43"/>
        <v>4253</v>
      </c>
    </row>
    <row r="240" spans="1:9" ht="26.25" customHeight="1">
      <c r="A240" s="141" t="s">
        <v>231</v>
      </c>
      <c r="B240" s="141"/>
      <c r="C240" s="13" t="s">
        <v>27</v>
      </c>
      <c r="D240" s="122">
        <v>88</v>
      </c>
      <c r="E240" s="122">
        <v>32</v>
      </c>
      <c r="F240" s="120">
        <f t="shared" si="42"/>
        <v>120</v>
      </c>
      <c r="G240" s="6">
        <v>242</v>
      </c>
      <c r="H240" s="6">
        <v>71</v>
      </c>
      <c r="I240" s="120">
        <f t="shared" si="43"/>
        <v>313</v>
      </c>
    </row>
    <row r="241" spans="1:9" ht="26.25" customHeight="1">
      <c r="A241" s="141"/>
      <c r="B241" s="141"/>
      <c r="C241" s="4" t="s">
        <v>17</v>
      </c>
      <c r="D241" s="6">
        <v>38</v>
      </c>
      <c r="E241" s="6">
        <v>21</v>
      </c>
      <c r="F241" s="120">
        <f t="shared" si="42"/>
        <v>59</v>
      </c>
      <c r="G241" s="6">
        <v>163</v>
      </c>
      <c r="H241" s="6">
        <v>109</v>
      </c>
      <c r="I241" s="120">
        <f t="shared" si="43"/>
        <v>272</v>
      </c>
    </row>
    <row r="242" spans="1:9" ht="27.75">
      <c r="A242" s="141"/>
      <c r="B242" s="141"/>
      <c r="C242" s="4" t="s">
        <v>30</v>
      </c>
      <c r="D242" s="6">
        <v>42</v>
      </c>
      <c r="E242" s="6">
        <v>17</v>
      </c>
      <c r="F242" s="120">
        <f t="shared" si="42"/>
        <v>59</v>
      </c>
      <c r="G242" s="6">
        <v>58</v>
      </c>
      <c r="H242" s="6">
        <v>22</v>
      </c>
      <c r="I242" s="120">
        <f t="shared" si="43"/>
        <v>80</v>
      </c>
    </row>
    <row r="243" spans="1:9" ht="27.75">
      <c r="A243" s="141"/>
      <c r="B243" s="141"/>
      <c r="C243" s="121" t="s">
        <v>229</v>
      </c>
      <c r="D243" s="121">
        <f>SUM(D240:D242)</f>
        <v>168</v>
      </c>
      <c r="E243" s="121">
        <f>SUM(E240:E242)</f>
        <v>70</v>
      </c>
      <c r="F243" s="121">
        <f t="shared" si="42"/>
        <v>238</v>
      </c>
      <c r="G243" s="121">
        <f>SUM(G240:G242)</f>
        <v>463</v>
      </c>
      <c r="H243" s="121">
        <f>SUM(H240:H242)</f>
        <v>202</v>
      </c>
      <c r="I243" s="121">
        <f t="shared" si="43"/>
        <v>665</v>
      </c>
    </row>
    <row r="244" spans="1:9" ht="18.75" customHeight="1">
      <c r="A244" s="141" t="s">
        <v>240</v>
      </c>
      <c r="B244" s="141"/>
      <c r="C244" s="4" t="s">
        <v>42</v>
      </c>
      <c r="D244" s="6">
        <v>32</v>
      </c>
      <c r="E244" s="6">
        <v>8</v>
      </c>
      <c r="F244" s="120">
        <f t="shared" si="42"/>
        <v>40</v>
      </c>
      <c r="G244" s="6">
        <v>48</v>
      </c>
      <c r="H244" s="6">
        <v>11</v>
      </c>
      <c r="I244" s="120">
        <f t="shared" si="43"/>
        <v>59</v>
      </c>
    </row>
    <row r="245" spans="1:9" ht="18.75" customHeight="1">
      <c r="A245" s="141" t="s">
        <v>350</v>
      </c>
      <c r="B245" s="141"/>
      <c r="C245" s="4" t="s">
        <v>28</v>
      </c>
      <c r="D245" s="6">
        <v>39</v>
      </c>
      <c r="E245" s="6">
        <v>21</v>
      </c>
      <c r="F245" s="120">
        <f t="shared" si="42"/>
        <v>60</v>
      </c>
      <c r="G245" s="6">
        <v>39</v>
      </c>
      <c r="H245" s="6">
        <v>21</v>
      </c>
      <c r="I245" s="120">
        <f t="shared" si="43"/>
        <v>60</v>
      </c>
    </row>
    <row r="246" spans="1:9" ht="18.75" customHeight="1">
      <c r="A246" s="141" t="s">
        <v>232</v>
      </c>
      <c r="B246" s="141"/>
      <c r="C246" s="13" t="s">
        <v>4</v>
      </c>
      <c r="D246" s="6">
        <v>659</v>
      </c>
      <c r="E246" s="6">
        <v>1102</v>
      </c>
      <c r="F246" s="120">
        <f t="shared" si="42"/>
        <v>1761</v>
      </c>
      <c r="G246" s="6">
        <v>2043</v>
      </c>
      <c r="H246" s="6">
        <v>4248</v>
      </c>
      <c r="I246" s="120">
        <f t="shared" si="43"/>
        <v>6291</v>
      </c>
    </row>
    <row r="247" spans="1:9" ht="27.75">
      <c r="A247" s="141"/>
      <c r="B247" s="141"/>
      <c r="C247" s="13" t="s">
        <v>5</v>
      </c>
      <c r="D247" s="6">
        <v>517</v>
      </c>
      <c r="E247" s="6">
        <v>768</v>
      </c>
      <c r="F247" s="120">
        <f t="shared" si="42"/>
        <v>1285</v>
      </c>
      <c r="G247" s="6">
        <v>1715</v>
      </c>
      <c r="H247" s="6">
        <v>2307</v>
      </c>
      <c r="I247" s="120">
        <f t="shared" si="43"/>
        <v>4022</v>
      </c>
    </row>
    <row r="248" spans="1:9" ht="27.75">
      <c r="A248" s="141"/>
      <c r="B248" s="141"/>
      <c r="C248" s="13" t="s">
        <v>6</v>
      </c>
      <c r="D248" s="6">
        <v>924</v>
      </c>
      <c r="E248" s="6">
        <v>822</v>
      </c>
      <c r="F248" s="120">
        <f t="shared" si="42"/>
        <v>1746</v>
      </c>
      <c r="G248" s="6">
        <v>1944</v>
      </c>
      <c r="H248" s="6">
        <v>2245</v>
      </c>
      <c r="I248" s="120">
        <f t="shared" si="43"/>
        <v>4189</v>
      </c>
    </row>
    <row r="249" spans="1:9" ht="27.75">
      <c r="A249" s="142"/>
      <c r="B249" s="142"/>
      <c r="C249" s="11" t="s">
        <v>7</v>
      </c>
      <c r="D249" s="6">
        <v>115</v>
      </c>
      <c r="E249" s="6">
        <v>199</v>
      </c>
      <c r="F249" s="120">
        <f t="shared" si="42"/>
        <v>314</v>
      </c>
      <c r="G249" s="6">
        <v>989</v>
      </c>
      <c r="H249" s="6">
        <v>1196</v>
      </c>
      <c r="I249" s="120">
        <f t="shared" si="43"/>
        <v>2185</v>
      </c>
    </row>
    <row r="250" spans="1:9" ht="27.75">
      <c r="A250" s="141"/>
      <c r="B250" s="141"/>
      <c r="C250" s="13" t="s">
        <v>8</v>
      </c>
      <c r="D250" s="6">
        <v>142</v>
      </c>
      <c r="E250" s="6">
        <v>254</v>
      </c>
      <c r="F250" s="120">
        <f t="shared" si="42"/>
        <v>396</v>
      </c>
      <c r="G250" s="6">
        <v>769</v>
      </c>
      <c r="H250" s="6">
        <v>762</v>
      </c>
      <c r="I250" s="120">
        <f t="shared" si="43"/>
        <v>1531</v>
      </c>
    </row>
    <row r="251" spans="1:9" ht="27.75">
      <c r="A251" s="141"/>
      <c r="B251" s="141"/>
      <c r="C251" s="121" t="s">
        <v>229</v>
      </c>
      <c r="D251" s="121">
        <f>SUM(D246:D250)</f>
        <v>2357</v>
      </c>
      <c r="E251" s="121">
        <f>SUM(E246:E250)</f>
        <v>3145</v>
      </c>
      <c r="F251" s="121">
        <f t="shared" si="42"/>
        <v>5502</v>
      </c>
      <c r="G251" s="121">
        <f>SUM(G246:G250)</f>
        <v>7460</v>
      </c>
      <c r="H251" s="121">
        <f>SUM(H246:H250)</f>
        <v>10758</v>
      </c>
      <c r="I251" s="121">
        <f t="shared" si="43"/>
        <v>18218</v>
      </c>
    </row>
    <row r="252" spans="1:9" ht="18.75" customHeight="1">
      <c r="A252" s="141" t="s">
        <v>233</v>
      </c>
      <c r="B252" s="141"/>
      <c r="C252" s="4" t="s">
        <v>22</v>
      </c>
      <c r="D252" s="14">
        <v>54</v>
      </c>
      <c r="E252" s="14">
        <v>153</v>
      </c>
      <c r="F252" s="120">
        <f t="shared" si="42"/>
        <v>207</v>
      </c>
      <c r="G252" s="6">
        <v>588</v>
      </c>
      <c r="H252" s="6">
        <v>518</v>
      </c>
      <c r="I252" s="120">
        <f t="shared" si="43"/>
        <v>1106</v>
      </c>
    </row>
    <row r="253" spans="1:9" ht="27.75">
      <c r="A253" s="141"/>
      <c r="B253" s="141"/>
      <c r="C253" s="4" t="s">
        <v>28</v>
      </c>
      <c r="D253" s="14">
        <v>57</v>
      </c>
      <c r="E253" s="14">
        <v>93</v>
      </c>
      <c r="F253" s="120">
        <f t="shared" si="42"/>
        <v>150</v>
      </c>
      <c r="G253" s="6">
        <v>286</v>
      </c>
      <c r="H253" s="6">
        <v>290</v>
      </c>
      <c r="I253" s="120">
        <f t="shared" si="43"/>
        <v>576</v>
      </c>
    </row>
    <row r="254" spans="1:9" ht="27.75">
      <c r="A254" s="141"/>
      <c r="B254" s="141"/>
      <c r="C254" s="4" t="s">
        <v>17</v>
      </c>
      <c r="D254" s="14">
        <v>88</v>
      </c>
      <c r="E254" s="14">
        <v>227</v>
      </c>
      <c r="F254" s="120">
        <f t="shared" si="42"/>
        <v>315</v>
      </c>
      <c r="G254" s="6">
        <v>248</v>
      </c>
      <c r="H254" s="6">
        <v>695</v>
      </c>
      <c r="I254" s="120">
        <f t="shared" si="43"/>
        <v>943</v>
      </c>
    </row>
    <row r="255" spans="1:9" ht="27.75">
      <c r="A255" s="142"/>
      <c r="B255" s="142"/>
      <c r="C255" s="10" t="s">
        <v>29</v>
      </c>
      <c r="D255" s="6">
        <v>86</v>
      </c>
      <c r="E255" s="6">
        <v>146</v>
      </c>
      <c r="F255" s="120">
        <f t="shared" si="42"/>
        <v>232</v>
      </c>
      <c r="G255" s="6">
        <v>269</v>
      </c>
      <c r="H255" s="6">
        <v>440</v>
      </c>
      <c r="I255" s="120">
        <f t="shared" si="43"/>
        <v>709</v>
      </c>
    </row>
    <row r="256" spans="1:9" ht="27.75">
      <c r="A256" s="141"/>
      <c r="B256" s="141"/>
      <c r="C256" s="4" t="s">
        <v>30</v>
      </c>
      <c r="D256" s="6">
        <v>46</v>
      </c>
      <c r="E256" s="6">
        <v>115</v>
      </c>
      <c r="F256" s="120">
        <f t="shared" si="42"/>
        <v>161</v>
      </c>
      <c r="G256" s="6">
        <v>275</v>
      </c>
      <c r="H256" s="6">
        <v>363</v>
      </c>
      <c r="I256" s="120">
        <f t="shared" si="43"/>
        <v>638</v>
      </c>
    </row>
    <row r="257" spans="1:9" ht="27.75">
      <c r="A257" s="141"/>
      <c r="B257" s="141"/>
      <c r="C257" s="121" t="s">
        <v>229</v>
      </c>
      <c r="D257" s="121">
        <f>SUM(D252:D256)</f>
        <v>331</v>
      </c>
      <c r="E257" s="121">
        <f>SUM(E252:E256)</f>
        <v>734</v>
      </c>
      <c r="F257" s="121">
        <f t="shared" si="42"/>
        <v>1065</v>
      </c>
      <c r="G257" s="121">
        <f>SUM(G252:G256)</f>
        <v>1666</v>
      </c>
      <c r="H257" s="121">
        <f>SUM(H252:H256)</f>
        <v>2306</v>
      </c>
      <c r="I257" s="121">
        <f t="shared" si="43"/>
        <v>3972</v>
      </c>
    </row>
    <row r="258" spans="1:9" ht="18.75" customHeight="1">
      <c r="A258" s="141" t="s">
        <v>234</v>
      </c>
      <c r="B258" s="141"/>
      <c r="C258" s="4" t="s">
        <v>27</v>
      </c>
      <c r="D258" s="14">
        <v>350</v>
      </c>
      <c r="E258" s="14">
        <v>295</v>
      </c>
      <c r="F258" s="120">
        <f t="shared" si="42"/>
        <v>645</v>
      </c>
      <c r="G258" s="6">
        <v>164</v>
      </c>
      <c r="H258" s="6">
        <v>408</v>
      </c>
      <c r="I258" s="120">
        <f t="shared" si="43"/>
        <v>572</v>
      </c>
    </row>
    <row r="259" spans="1:9" ht="27.75">
      <c r="A259" s="141"/>
      <c r="B259" s="141"/>
      <c r="C259" s="4" t="s">
        <v>31</v>
      </c>
      <c r="D259" s="6">
        <v>26</v>
      </c>
      <c r="E259" s="6">
        <v>101</v>
      </c>
      <c r="F259" s="120">
        <f t="shared" si="42"/>
        <v>127</v>
      </c>
      <c r="G259" s="6">
        <v>197</v>
      </c>
      <c r="H259" s="6">
        <v>271</v>
      </c>
      <c r="I259" s="120">
        <f t="shared" si="43"/>
        <v>468</v>
      </c>
    </row>
    <row r="260" spans="1:9" ht="27.75">
      <c r="A260" s="141"/>
      <c r="B260" s="141"/>
      <c r="C260" s="121" t="s">
        <v>229</v>
      </c>
      <c r="D260" s="121">
        <f>SUM(D258:D259)</f>
        <v>376</v>
      </c>
      <c r="E260" s="121">
        <f>SUM(E258:E259)</f>
        <v>396</v>
      </c>
      <c r="F260" s="121">
        <f t="shared" si="42"/>
        <v>772</v>
      </c>
      <c r="G260" s="121">
        <f>SUM(G258:G259)</f>
        <v>361</v>
      </c>
      <c r="H260" s="121">
        <f>SUM(H258:H259)</f>
        <v>679</v>
      </c>
      <c r="I260" s="121">
        <f t="shared" si="43"/>
        <v>1040</v>
      </c>
    </row>
    <row r="261" spans="1:9" ht="18.75" customHeight="1">
      <c r="A261" s="141" t="s">
        <v>348</v>
      </c>
      <c r="B261" s="141"/>
      <c r="C261" s="4" t="s">
        <v>352</v>
      </c>
      <c r="D261" s="14">
        <v>16</v>
      </c>
      <c r="E261" s="14">
        <v>31</v>
      </c>
      <c r="F261" s="120">
        <f t="shared" si="42"/>
        <v>47</v>
      </c>
      <c r="G261" s="14">
        <v>16</v>
      </c>
      <c r="H261" s="14">
        <v>31</v>
      </c>
      <c r="I261" s="120">
        <f t="shared" si="43"/>
        <v>47</v>
      </c>
    </row>
    <row r="262" spans="1:9" ht="27.75">
      <c r="A262" s="141" t="s">
        <v>241</v>
      </c>
      <c r="B262" s="141"/>
      <c r="C262" s="4" t="s">
        <v>4</v>
      </c>
      <c r="D262" s="14">
        <v>38</v>
      </c>
      <c r="E262" s="14">
        <v>29</v>
      </c>
      <c r="F262" s="120">
        <f t="shared" si="42"/>
        <v>67</v>
      </c>
      <c r="G262" s="6">
        <v>101</v>
      </c>
      <c r="H262" s="6">
        <v>91</v>
      </c>
      <c r="I262" s="120">
        <f t="shared" si="43"/>
        <v>192</v>
      </c>
    </row>
    <row r="263" spans="1:9" ht="27.75">
      <c r="A263" s="141" t="s">
        <v>32</v>
      </c>
      <c r="B263" s="141"/>
      <c r="C263" s="4" t="s">
        <v>4</v>
      </c>
      <c r="D263" s="14">
        <v>237</v>
      </c>
      <c r="E263" s="14">
        <v>360</v>
      </c>
      <c r="F263" s="120">
        <f t="shared" si="42"/>
        <v>597</v>
      </c>
      <c r="G263" s="6">
        <v>1033</v>
      </c>
      <c r="H263" s="6">
        <v>1387</v>
      </c>
      <c r="I263" s="120">
        <f t="shared" si="43"/>
        <v>2420</v>
      </c>
    </row>
    <row r="264" spans="1:9" ht="27.75">
      <c r="A264" s="141"/>
      <c r="B264" s="141"/>
      <c r="C264" s="4" t="s">
        <v>5</v>
      </c>
      <c r="D264" s="14">
        <v>178</v>
      </c>
      <c r="E264" s="14">
        <v>145</v>
      </c>
      <c r="F264" s="120">
        <f t="shared" si="42"/>
        <v>323</v>
      </c>
      <c r="G264" s="6">
        <v>548</v>
      </c>
      <c r="H264" s="6">
        <v>607</v>
      </c>
      <c r="I264" s="120">
        <f t="shared" si="43"/>
        <v>1155</v>
      </c>
    </row>
    <row r="265" spans="1:9" ht="27.75">
      <c r="A265" s="141"/>
      <c r="B265" s="141"/>
      <c r="C265" s="4" t="s">
        <v>6</v>
      </c>
      <c r="D265" s="14">
        <v>274</v>
      </c>
      <c r="E265" s="14">
        <v>161</v>
      </c>
      <c r="F265" s="120">
        <f t="shared" si="42"/>
        <v>435</v>
      </c>
      <c r="G265" s="6">
        <v>660</v>
      </c>
      <c r="H265" s="6">
        <v>467</v>
      </c>
      <c r="I265" s="120">
        <f t="shared" si="43"/>
        <v>1127</v>
      </c>
    </row>
    <row r="266" spans="1:9" ht="27.75">
      <c r="A266" s="142"/>
      <c r="B266" s="142"/>
      <c r="C266" s="10" t="s">
        <v>7</v>
      </c>
      <c r="D266" s="6">
        <v>176</v>
      </c>
      <c r="E266" s="6">
        <v>187</v>
      </c>
      <c r="F266" s="120">
        <f t="shared" si="42"/>
        <v>363</v>
      </c>
      <c r="G266" s="6">
        <v>701</v>
      </c>
      <c r="H266" s="6">
        <v>667</v>
      </c>
      <c r="I266" s="120">
        <f t="shared" si="43"/>
        <v>1368</v>
      </c>
    </row>
    <row r="267" spans="1:9" ht="27.75">
      <c r="A267" s="141"/>
      <c r="B267" s="141"/>
      <c r="C267" s="4" t="s">
        <v>8</v>
      </c>
      <c r="D267" s="6">
        <v>96</v>
      </c>
      <c r="E267" s="6">
        <v>21</v>
      </c>
      <c r="F267" s="120">
        <f t="shared" si="42"/>
        <v>117</v>
      </c>
      <c r="G267" s="6">
        <v>294</v>
      </c>
      <c r="H267" s="6">
        <v>114</v>
      </c>
      <c r="I267" s="120">
        <f t="shared" si="43"/>
        <v>408</v>
      </c>
    </row>
    <row r="268" spans="1:9" ht="27.75">
      <c r="A268" s="141"/>
      <c r="B268" s="141"/>
      <c r="C268" s="121" t="s">
        <v>229</v>
      </c>
      <c r="D268" s="121">
        <f>SUM(D263:D267)</f>
        <v>961</v>
      </c>
      <c r="E268" s="121">
        <f>SUM(E263:E267)</f>
        <v>874</v>
      </c>
      <c r="F268" s="121">
        <f t="shared" si="42"/>
        <v>1835</v>
      </c>
      <c r="G268" s="121">
        <f>SUM(G263:G267)</f>
        <v>3236</v>
      </c>
      <c r="H268" s="121">
        <f>SUM(H263:H267)</f>
        <v>3242</v>
      </c>
      <c r="I268" s="121">
        <f t="shared" si="43"/>
        <v>6478</v>
      </c>
    </row>
    <row r="269" spans="1:9" ht="27.75">
      <c r="A269" s="146" t="s">
        <v>33</v>
      </c>
      <c r="B269" s="146"/>
      <c r="C269" s="4" t="s">
        <v>27</v>
      </c>
      <c r="D269" s="4">
        <v>14</v>
      </c>
      <c r="E269" s="4">
        <v>20</v>
      </c>
      <c r="F269" s="120">
        <f t="shared" si="42"/>
        <v>34</v>
      </c>
      <c r="G269" s="4">
        <v>14</v>
      </c>
      <c r="H269" s="4">
        <v>21</v>
      </c>
      <c r="I269" s="120">
        <f t="shared" si="43"/>
        <v>35</v>
      </c>
    </row>
    <row r="270" spans="1:9" ht="27.75">
      <c r="A270" s="146"/>
      <c r="B270" s="146"/>
      <c r="C270" s="4" t="s">
        <v>23</v>
      </c>
      <c r="D270" s="6">
        <v>7</v>
      </c>
      <c r="E270" s="6">
        <v>6</v>
      </c>
      <c r="F270" s="120">
        <f t="shared" si="42"/>
        <v>13</v>
      </c>
      <c r="G270" s="6">
        <v>44</v>
      </c>
      <c r="H270" s="6">
        <v>45</v>
      </c>
      <c r="I270" s="120">
        <f t="shared" si="43"/>
        <v>89</v>
      </c>
    </row>
    <row r="271" spans="1:9" ht="27.75">
      <c r="A271" s="146"/>
      <c r="B271" s="146"/>
      <c r="C271" s="4" t="s">
        <v>17</v>
      </c>
      <c r="D271" s="6">
        <v>12</v>
      </c>
      <c r="E271" s="6">
        <v>13</v>
      </c>
      <c r="F271" s="120">
        <f t="shared" si="42"/>
        <v>25</v>
      </c>
      <c r="G271" s="6">
        <v>48</v>
      </c>
      <c r="H271" s="6">
        <v>35</v>
      </c>
      <c r="I271" s="120">
        <f t="shared" si="43"/>
        <v>83</v>
      </c>
    </row>
    <row r="272" spans="1:9" ht="27.75">
      <c r="A272" s="146"/>
      <c r="B272" s="146"/>
      <c r="C272" s="10" t="s">
        <v>40</v>
      </c>
      <c r="D272" s="6">
        <v>13</v>
      </c>
      <c r="E272" s="6">
        <v>4</v>
      </c>
      <c r="F272" s="120">
        <f t="shared" si="42"/>
        <v>17</v>
      </c>
      <c r="G272" s="6">
        <v>17</v>
      </c>
      <c r="H272" s="6">
        <v>7</v>
      </c>
      <c r="I272" s="120">
        <f t="shared" si="43"/>
        <v>24</v>
      </c>
    </row>
    <row r="273" spans="1:9" ht="27.75">
      <c r="A273" s="146"/>
      <c r="B273" s="146"/>
      <c r="C273" s="4" t="s">
        <v>35</v>
      </c>
      <c r="D273" s="6">
        <v>22</v>
      </c>
      <c r="E273" s="6">
        <v>26</v>
      </c>
      <c r="F273" s="120">
        <f t="shared" si="42"/>
        <v>48</v>
      </c>
      <c r="G273" s="6">
        <v>32</v>
      </c>
      <c r="H273" s="6">
        <v>33</v>
      </c>
      <c r="I273" s="120">
        <f t="shared" si="43"/>
        <v>65</v>
      </c>
    </row>
    <row r="274" spans="1:9" ht="27.75">
      <c r="A274" s="146"/>
      <c r="B274" s="146"/>
      <c r="C274" s="121" t="s">
        <v>229</v>
      </c>
      <c r="D274" s="121">
        <f>SUM(D269:D273)</f>
        <v>68</v>
      </c>
      <c r="E274" s="121">
        <f>SUM(E269:E273)</f>
        <v>69</v>
      </c>
      <c r="F274" s="121">
        <f t="shared" si="42"/>
        <v>137</v>
      </c>
      <c r="G274" s="121">
        <f>SUM(G269:G273)</f>
        <v>155</v>
      </c>
      <c r="H274" s="121">
        <f>SUM(H269:H273)</f>
        <v>141</v>
      </c>
      <c r="I274" s="121">
        <f t="shared" si="43"/>
        <v>296</v>
      </c>
    </row>
    <row r="275" spans="1:9" ht="27.75">
      <c r="A275" s="146" t="s">
        <v>225</v>
      </c>
      <c r="B275" s="146"/>
      <c r="C275" s="4" t="s">
        <v>42</v>
      </c>
      <c r="D275" s="4">
        <v>21</v>
      </c>
      <c r="E275" s="4">
        <v>8</v>
      </c>
      <c r="F275" s="120">
        <f t="shared" si="42"/>
        <v>29</v>
      </c>
      <c r="G275" s="4">
        <v>21</v>
      </c>
      <c r="H275" s="4">
        <v>8</v>
      </c>
      <c r="I275" s="120">
        <f t="shared" si="43"/>
        <v>29</v>
      </c>
    </row>
    <row r="276" spans="1:9" ht="27.75">
      <c r="A276" s="146"/>
      <c r="B276" s="146"/>
      <c r="C276" s="4" t="s">
        <v>34</v>
      </c>
      <c r="D276" s="4">
        <v>41</v>
      </c>
      <c r="E276" s="4">
        <v>46</v>
      </c>
      <c r="F276" s="120">
        <f t="shared" si="42"/>
        <v>87</v>
      </c>
      <c r="G276" s="4">
        <v>178</v>
      </c>
      <c r="H276" s="4">
        <v>93</v>
      </c>
      <c r="I276" s="120">
        <f t="shared" si="43"/>
        <v>271</v>
      </c>
    </row>
    <row r="277" spans="1:9" ht="27.75">
      <c r="A277" s="146" t="s">
        <v>351</v>
      </c>
      <c r="B277" s="146"/>
      <c r="C277" s="4" t="s">
        <v>22</v>
      </c>
      <c r="D277" s="4">
        <v>7</v>
      </c>
      <c r="E277" s="4">
        <v>25</v>
      </c>
      <c r="F277" s="120">
        <f t="shared" si="42"/>
        <v>32</v>
      </c>
      <c r="G277" s="4">
        <v>7</v>
      </c>
      <c r="H277" s="4">
        <v>25</v>
      </c>
      <c r="I277" s="120">
        <f t="shared" si="43"/>
        <v>32</v>
      </c>
    </row>
    <row r="278" spans="1:9" ht="27.75">
      <c r="A278" s="141" t="s">
        <v>36</v>
      </c>
      <c r="B278" s="141"/>
      <c r="C278" s="4" t="s">
        <v>4</v>
      </c>
      <c r="D278" s="6">
        <v>349</v>
      </c>
      <c r="E278" s="6">
        <v>122</v>
      </c>
      <c r="F278" s="120">
        <f t="shared" si="42"/>
        <v>471</v>
      </c>
      <c r="G278" s="6">
        <v>1888</v>
      </c>
      <c r="H278" s="6">
        <v>713</v>
      </c>
      <c r="I278" s="120">
        <f t="shared" si="43"/>
        <v>2601</v>
      </c>
    </row>
    <row r="279" spans="1:9" ht="27.75">
      <c r="A279" s="141"/>
      <c r="B279" s="141"/>
      <c r="C279" s="4" t="s">
        <v>5</v>
      </c>
      <c r="D279" s="6">
        <v>299</v>
      </c>
      <c r="E279" s="6">
        <v>170</v>
      </c>
      <c r="F279" s="120">
        <f t="shared" si="42"/>
        <v>469</v>
      </c>
      <c r="G279" s="6">
        <v>840</v>
      </c>
      <c r="H279" s="6">
        <v>384</v>
      </c>
      <c r="I279" s="120">
        <f t="shared" si="43"/>
        <v>1224</v>
      </c>
    </row>
    <row r="280" spans="1:9" ht="27.75">
      <c r="A280" s="141"/>
      <c r="B280" s="141"/>
      <c r="C280" s="4" t="s">
        <v>6</v>
      </c>
      <c r="D280" s="6">
        <v>143</v>
      </c>
      <c r="E280" s="6">
        <v>24</v>
      </c>
      <c r="F280" s="120">
        <f t="shared" si="42"/>
        <v>167</v>
      </c>
      <c r="G280" s="6">
        <v>438</v>
      </c>
      <c r="H280" s="6">
        <v>92</v>
      </c>
      <c r="I280" s="120">
        <f t="shared" si="43"/>
        <v>530</v>
      </c>
    </row>
    <row r="281" spans="1:9" ht="27.75">
      <c r="A281" s="142"/>
      <c r="B281" s="142"/>
      <c r="C281" s="10" t="s">
        <v>7</v>
      </c>
      <c r="D281" s="6">
        <v>112</v>
      </c>
      <c r="E281" s="6">
        <v>25</v>
      </c>
      <c r="F281" s="120">
        <f t="shared" si="42"/>
        <v>137</v>
      </c>
      <c r="G281" s="6">
        <v>349</v>
      </c>
      <c r="H281" s="6">
        <v>72</v>
      </c>
      <c r="I281" s="120">
        <f t="shared" si="43"/>
        <v>421</v>
      </c>
    </row>
    <row r="282" spans="1:9" ht="27.75">
      <c r="A282" s="141"/>
      <c r="B282" s="141"/>
      <c r="C282" s="4" t="s">
        <v>8</v>
      </c>
      <c r="D282" s="6">
        <v>122</v>
      </c>
      <c r="E282" s="6">
        <v>57</v>
      </c>
      <c r="F282" s="120">
        <f t="shared" si="42"/>
        <v>179</v>
      </c>
      <c r="G282" s="6">
        <v>303</v>
      </c>
      <c r="H282" s="6">
        <v>159</v>
      </c>
      <c r="I282" s="120">
        <f t="shared" si="43"/>
        <v>462</v>
      </c>
    </row>
    <row r="283" spans="1:9" ht="27.75">
      <c r="A283" s="141"/>
      <c r="B283" s="141"/>
      <c r="C283" s="121" t="s">
        <v>229</v>
      </c>
      <c r="D283" s="121">
        <f>SUM(D278:D282)</f>
        <v>1025</v>
      </c>
      <c r="E283" s="121">
        <f>SUM(E278:E282)</f>
        <v>398</v>
      </c>
      <c r="F283" s="121">
        <f t="shared" si="42"/>
        <v>1423</v>
      </c>
      <c r="G283" s="121">
        <f>SUM(G278:G282)</f>
        <v>3818</v>
      </c>
      <c r="H283" s="121">
        <f>SUM(H278:H282)</f>
        <v>1420</v>
      </c>
      <c r="I283" s="121">
        <f t="shared" si="43"/>
        <v>5238</v>
      </c>
    </row>
    <row r="284" spans="1:9" ht="26.25" customHeight="1">
      <c r="A284" s="146" t="s">
        <v>226</v>
      </c>
      <c r="B284" s="146"/>
      <c r="C284" s="4" t="s">
        <v>27</v>
      </c>
      <c r="D284" s="6">
        <v>56</v>
      </c>
      <c r="E284" s="6">
        <v>12</v>
      </c>
      <c r="F284" s="120">
        <f t="shared" si="42"/>
        <v>68</v>
      </c>
      <c r="G284" s="6">
        <v>107</v>
      </c>
      <c r="H284" s="6">
        <v>19</v>
      </c>
      <c r="I284" s="120">
        <f t="shared" si="43"/>
        <v>126</v>
      </c>
    </row>
    <row r="285" spans="1:9" ht="27.75">
      <c r="A285" s="146"/>
      <c r="B285" s="146"/>
      <c r="C285" s="4" t="s">
        <v>23</v>
      </c>
      <c r="D285" s="6">
        <v>33</v>
      </c>
      <c r="E285" s="6">
        <v>10</v>
      </c>
      <c r="F285" s="120">
        <f t="shared" si="42"/>
        <v>43</v>
      </c>
      <c r="G285" s="6">
        <v>185</v>
      </c>
      <c r="H285" s="6">
        <v>31</v>
      </c>
      <c r="I285" s="120">
        <f t="shared" si="43"/>
        <v>216</v>
      </c>
    </row>
    <row r="286" spans="1:9" ht="27.75">
      <c r="A286" s="146"/>
      <c r="B286" s="146"/>
      <c r="C286" s="4" t="s">
        <v>30</v>
      </c>
      <c r="D286" s="6">
        <v>136</v>
      </c>
      <c r="E286" s="6">
        <v>44</v>
      </c>
      <c r="F286" s="120">
        <f t="shared" si="42"/>
        <v>180</v>
      </c>
      <c r="G286" s="6">
        <v>417</v>
      </c>
      <c r="H286" s="6">
        <v>80</v>
      </c>
      <c r="I286" s="120">
        <f t="shared" si="43"/>
        <v>497</v>
      </c>
    </row>
    <row r="287" spans="1:9" ht="27.75">
      <c r="A287" s="146"/>
      <c r="B287" s="146"/>
      <c r="C287" s="121" t="s">
        <v>229</v>
      </c>
      <c r="D287" s="121">
        <f>SUM(D284:D286)</f>
        <v>225</v>
      </c>
      <c r="E287" s="121">
        <f>SUM(E284:E286)</f>
        <v>66</v>
      </c>
      <c r="F287" s="121">
        <f t="shared" si="42"/>
        <v>291</v>
      </c>
      <c r="G287" s="121">
        <f>SUM(G284:G286)</f>
        <v>709</v>
      </c>
      <c r="H287" s="121">
        <f>SUM(H284:H286)</f>
        <v>130</v>
      </c>
      <c r="I287" s="121">
        <f t="shared" si="43"/>
        <v>839</v>
      </c>
    </row>
    <row r="288" spans="1:9" ht="18.75" customHeight="1">
      <c r="A288" s="141" t="s">
        <v>235</v>
      </c>
      <c r="B288" s="141"/>
      <c r="C288" s="4" t="s">
        <v>4</v>
      </c>
      <c r="D288" s="6">
        <v>157</v>
      </c>
      <c r="E288" s="6">
        <v>385</v>
      </c>
      <c r="F288" s="120">
        <f t="shared" si="42"/>
        <v>542</v>
      </c>
      <c r="G288" s="6">
        <v>338</v>
      </c>
      <c r="H288" s="6">
        <v>1143</v>
      </c>
      <c r="I288" s="120">
        <f t="shared" si="43"/>
        <v>1481</v>
      </c>
    </row>
    <row r="289" spans="1:9" ht="27.75">
      <c r="A289" s="141"/>
      <c r="B289" s="141"/>
      <c r="C289" s="4" t="s">
        <v>5</v>
      </c>
      <c r="D289" s="6">
        <v>73</v>
      </c>
      <c r="E289" s="6">
        <v>122</v>
      </c>
      <c r="F289" s="120">
        <f t="shared" si="42"/>
        <v>195</v>
      </c>
      <c r="G289" s="6">
        <v>285</v>
      </c>
      <c r="H289" s="6">
        <v>446</v>
      </c>
      <c r="I289" s="120">
        <f t="shared" si="43"/>
        <v>731</v>
      </c>
    </row>
    <row r="290" spans="1:9" ht="27.75">
      <c r="A290" s="141"/>
      <c r="B290" s="141"/>
      <c r="C290" s="4" t="s">
        <v>6</v>
      </c>
      <c r="D290" s="6">
        <v>177</v>
      </c>
      <c r="E290" s="6">
        <v>316</v>
      </c>
      <c r="F290" s="120">
        <f t="shared" si="42"/>
        <v>493</v>
      </c>
      <c r="G290" s="6">
        <v>329</v>
      </c>
      <c r="H290" s="6">
        <v>1013</v>
      </c>
      <c r="I290" s="120">
        <f t="shared" si="43"/>
        <v>1342</v>
      </c>
    </row>
    <row r="291" spans="1:9" ht="27.75">
      <c r="A291" s="142"/>
      <c r="B291" s="142"/>
      <c r="C291" s="10" t="s">
        <v>7</v>
      </c>
      <c r="D291" s="6">
        <v>33</v>
      </c>
      <c r="E291" s="6">
        <v>147</v>
      </c>
      <c r="F291" s="120">
        <f t="shared" si="42"/>
        <v>180</v>
      </c>
      <c r="G291" s="6">
        <v>184</v>
      </c>
      <c r="H291" s="6">
        <v>762</v>
      </c>
      <c r="I291" s="120">
        <f t="shared" si="43"/>
        <v>946</v>
      </c>
    </row>
    <row r="292" spans="1:9" ht="27.75">
      <c r="A292" s="141"/>
      <c r="B292" s="141"/>
      <c r="C292" s="4" t="s">
        <v>8</v>
      </c>
      <c r="D292" s="6">
        <v>52</v>
      </c>
      <c r="E292" s="6">
        <v>102</v>
      </c>
      <c r="F292" s="120">
        <f t="shared" si="42"/>
        <v>154</v>
      </c>
      <c r="G292" s="6">
        <v>102</v>
      </c>
      <c r="H292" s="6">
        <v>333</v>
      </c>
      <c r="I292" s="120">
        <f t="shared" si="43"/>
        <v>435</v>
      </c>
    </row>
    <row r="293" spans="1:9" ht="27.75">
      <c r="A293" s="141"/>
      <c r="B293" s="141"/>
      <c r="C293" s="121" t="s">
        <v>229</v>
      </c>
      <c r="D293" s="121">
        <f>SUM(D288:D292)</f>
        <v>492</v>
      </c>
      <c r="E293" s="121">
        <f>SUM(E288:E292)</f>
        <v>1072</v>
      </c>
      <c r="F293" s="121">
        <f t="shared" si="42"/>
        <v>1564</v>
      </c>
      <c r="G293" s="121">
        <f>SUM(G288:G292)</f>
        <v>1238</v>
      </c>
      <c r="H293" s="121">
        <f>SUM(H288:H292)</f>
        <v>3697</v>
      </c>
      <c r="I293" s="121">
        <f t="shared" si="43"/>
        <v>4935</v>
      </c>
    </row>
    <row r="294" spans="1:9" ht="18.75" customHeight="1">
      <c r="A294" s="141" t="s">
        <v>239</v>
      </c>
      <c r="B294" s="141"/>
      <c r="C294" s="4" t="s">
        <v>37</v>
      </c>
      <c r="D294" s="16">
        <v>9</v>
      </c>
      <c r="E294" s="16">
        <v>132</v>
      </c>
      <c r="F294" s="120">
        <f t="shared" si="42"/>
        <v>141</v>
      </c>
      <c r="G294" s="6">
        <v>41</v>
      </c>
      <c r="H294" s="6">
        <v>460</v>
      </c>
      <c r="I294" s="120">
        <f t="shared" si="43"/>
        <v>501</v>
      </c>
    </row>
    <row r="295" spans="1:9" ht="27.75">
      <c r="A295" s="141"/>
      <c r="B295" s="141"/>
      <c r="C295" s="4" t="s">
        <v>28</v>
      </c>
      <c r="D295" s="6">
        <v>61</v>
      </c>
      <c r="E295" s="6">
        <v>121</v>
      </c>
      <c r="F295" s="120">
        <f t="shared" si="42"/>
        <v>182</v>
      </c>
      <c r="G295" s="6">
        <v>126</v>
      </c>
      <c r="H295" s="6">
        <v>314</v>
      </c>
      <c r="I295" s="120">
        <f t="shared" si="43"/>
        <v>440</v>
      </c>
    </row>
    <row r="296" spans="1:9" ht="27.75">
      <c r="A296" s="141"/>
      <c r="B296" s="141"/>
      <c r="C296" s="4" t="s">
        <v>38</v>
      </c>
      <c r="D296" s="6">
        <v>6</v>
      </c>
      <c r="E296" s="6">
        <v>39</v>
      </c>
      <c r="F296" s="120">
        <f t="shared" si="42"/>
        <v>45</v>
      </c>
      <c r="G296" s="6">
        <v>32</v>
      </c>
      <c r="H296" s="6">
        <v>287</v>
      </c>
      <c r="I296" s="120">
        <f t="shared" si="43"/>
        <v>319</v>
      </c>
    </row>
    <row r="297" spans="1:9" ht="27.75">
      <c r="A297" s="142"/>
      <c r="B297" s="142"/>
      <c r="C297" s="10" t="s">
        <v>29</v>
      </c>
      <c r="D297" s="6">
        <v>20</v>
      </c>
      <c r="E297" s="6">
        <v>48</v>
      </c>
      <c r="F297" s="120">
        <f t="shared" si="42"/>
        <v>68</v>
      </c>
      <c r="G297" s="6">
        <v>63</v>
      </c>
      <c r="H297" s="6">
        <v>276</v>
      </c>
      <c r="I297" s="120">
        <f t="shared" si="43"/>
        <v>339</v>
      </c>
    </row>
    <row r="298" spans="1:9" ht="27.75">
      <c r="A298" s="141"/>
      <c r="B298" s="141"/>
      <c r="C298" s="4" t="s">
        <v>24</v>
      </c>
      <c r="D298" s="6">
        <v>38</v>
      </c>
      <c r="E298" s="6">
        <v>125</v>
      </c>
      <c r="F298" s="120">
        <f t="shared" si="42"/>
        <v>163</v>
      </c>
      <c r="G298" s="6">
        <v>97</v>
      </c>
      <c r="H298" s="6">
        <v>325</v>
      </c>
      <c r="I298" s="120">
        <f t="shared" si="43"/>
        <v>422</v>
      </c>
    </row>
    <row r="299" spans="1:9" ht="27.75">
      <c r="A299" s="141"/>
      <c r="B299" s="141"/>
      <c r="C299" s="121" t="s">
        <v>229</v>
      </c>
      <c r="D299" s="121">
        <f>SUM(D294:D298)</f>
        <v>134</v>
      </c>
      <c r="E299" s="121">
        <f>SUM(E294:E298)</f>
        <v>465</v>
      </c>
      <c r="F299" s="121">
        <f t="shared" si="42"/>
        <v>599</v>
      </c>
      <c r="G299" s="121">
        <f>SUM(G294:G298)</f>
        <v>359</v>
      </c>
      <c r="H299" s="121">
        <f>SUM(H294:H298)</f>
        <v>1662</v>
      </c>
      <c r="I299" s="121">
        <f t="shared" si="43"/>
        <v>2021</v>
      </c>
    </row>
    <row r="300" spans="1:9" ht="26.25" customHeight="1">
      <c r="A300" s="141" t="s">
        <v>236</v>
      </c>
      <c r="B300" s="141"/>
      <c r="C300" s="13" t="s">
        <v>39</v>
      </c>
      <c r="D300" s="6">
        <v>31</v>
      </c>
      <c r="E300" s="6">
        <v>126</v>
      </c>
      <c r="F300" s="120">
        <f aca="true" t="shared" si="44" ref="F300:F326">D300+E300</f>
        <v>157</v>
      </c>
      <c r="G300" s="6">
        <v>53</v>
      </c>
      <c r="H300" s="6">
        <v>283</v>
      </c>
      <c r="I300" s="120">
        <f aca="true" t="shared" si="45" ref="I300:I326">G300+H300</f>
        <v>336</v>
      </c>
    </row>
    <row r="301" spans="1:9" ht="27.75">
      <c r="A301" s="141"/>
      <c r="B301" s="141"/>
      <c r="C301" s="4" t="s">
        <v>34</v>
      </c>
      <c r="D301" s="6">
        <v>23</v>
      </c>
      <c r="E301" s="6">
        <v>127</v>
      </c>
      <c r="F301" s="120">
        <f t="shared" si="44"/>
        <v>150</v>
      </c>
      <c r="G301" s="6">
        <v>63</v>
      </c>
      <c r="H301" s="6">
        <v>247</v>
      </c>
      <c r="I301" s="120">
        <f t="shared" si="45"/>
        <v>310</v>
      </c>
    </row>
    <row r="302" spans="1:9" ht="27.75">
      <c r="A302" s="142"/>
      <c r="B302" s="142"/>
      <c r="C302" s="4" t="s">
        <v>40</v>
      </c>
      <c r="D302" s="6">
        <v>21</v>
      </c>
      <c r="E302" s="6">
        <v>39</v>
      </c>
      <c r="F302" s="120">
        <f t="shared" si="44"/>
        <v>60</v>
      </c>
      <c r="G302" s="6">
        <v>29</v>
      </c>
      <c r="H302" s="6">
        <v>75</v>
      </c>
      <c r="I302" s="120">
        <f t="shared" si="45"/>
        <v>104</v>
      </c>
    </row>
    <row r="303" spans="1:9" ht="27.75">
      <c r="A303" s="141"/>
      <c r="B303" s="141"/>
      <c r="C303" s="121" t="s">
        <v>229</v>
      </c>
      <c r="D303" s="121">
        <f>SUM(D300:D302)</f>
        <v>75</v>
      </c>
      <c r="E303" s="121">
        <f>SUM(E300:E302)</f>
        <v>292</v>
      </c>
      <c r="F303" s="121">
        <f t="shared" si="44"/>
        <v>367</v>
      </c>
      <c r="G303" s="121">
        <f>SUM(G300:G302)</f>
        <v>145</v>
      </c>
      <c r="H303" s="121">
        <f>SUM(H300:H302)</f>
        <v>605</v>
      </c>
      <c r="I303" s="121">
        <f t="shared" si="45"/>
        <v>750</v>
      </c>
    </row>
    <row r="304" spans="1:9" ht="26.25" customHeight="1">
      <c r="A304" s="141" t="s">
        <v>41</v>
      </c>
      <c r="B304" s="141"/>
      <c r="C304" s="13" t="s">
        <v>42</v>
      </c>
      <c r="D304" s="6">
        <v>17</v>
      </c>
      <c r="E304" s="6">
        <v>51</v>
      </c>
      <c r="F304" s="120">
        <f t="shared" si="44"/>
        <v>68</v>
      </c>
      <c r="G304" s="6">
        <v>33</v>
      </c>
      <c r="H304" s="6">
        <v>98</v>
      </c>
      <c r="I304" s="120">
        <f t="shared" si="45"/>
        <v>131</v>
      </c>
    </row>
    <row r="305" spans="1:9" ht="26.25" customHeight="1">
      <c r="A305" s="141" t="s">
        <v>43</v>
      </c>
      <c r="B305" s="141"/>
      <c r="C305" s="13" t="s">
        <v>4</v>
      </c>
      <c r="D305" s="6">
        <v>177</v>
      </c>
      <c r="E305" s="6">
        <v>117</v>
      </c>
      <c r="F305" s="120">
        <f t="shared" si="44"/>
        <v>294</v>
      </c>
      <c r="G305" s="6">
        <v>448</v>
      </c>
      <c r="H305" s="6">
        <v>359</v>
      </c>
      <c r="I305" s="120">
        <f t="shared" si="45"/>
        <v>807</v>
      </c>
    </row>
    <row r="306" spans="1:9" ht="27.75">
      <c r="A306" s="141"/>
      <c r="B306" s="141"/>
      <c r="C306" s="4" t="s">
        <v>5</v>
      </c>
      <c r="D306" s="6">
        <v>31</v>
      </c>
      <c r="E306" s="6">
        <v>25</v>
      </c>
      <c r="F306" s="120">
        <f t="shared" si="44"/>
        <v>56</v>
      </c>
      <c r="G306" s="6">
        <v>95</v>
      </c>
      <c r="H306" s="6">
        <v>143</v>
      </c>
      <c r="I306" s="120">
        <f t="shared" si="45"/>
        <v>238</v>
      </c>
    </row>
    <row r="307" spans="1:9" ht="27.75">
      <c r="A307" s="141"/>
      <c r="B307" s="141"/>
      <c r="C307" s="121" t="s">
        <v>229</v>
      </c>
      <c r="D307" s="121">
        <f>SUM(D305:D306)</f>
        <v>208</v>
      </c>
      <c r="E307" s="121">
        <f>SUM(E305:E306)</f>
        <v>142</v>
      </c>
      <c r="F307" s="121">
        <f t="shared" si="44"/>
        <v>350</v>
      </c>
      <c r="G307" s="121">
        <f>SUM(G305:G306)</f>
        <v>543</v>
      </c>
      <c r="H307" s="121">
        <f>SUM(H305:H306)</f>
        <v>502</v>
      </c>
      <c r="I307" s="121">
        <f t="shared" si="45"/>
        <v>1045</v>
      </c>
    </row>
    <row r="308" spans="1:9" ht="18.75" customHeight="1">
      <c r="A308" s="141" t="s">
        <v>44</v>
      </c>
      <c r="B308" s="141"/>
      <c r="C308" s="13" t="s">
        <v>4</v>
      </c>
      <c r="D308" s="6">
        <v>88</v>
      </c>
      <c r="E308" s="6">
        <v>19</v>
      </c>
      <c r="F308" s="120">
        <f t="shared" si="44"/>
        <v>107</v>
      </c>
      <c r="G308" s="6">
        <v>214</v>
      </c>
      <c r="H308" s="6">
        <v>55</v>
      </c>
      <c r="I308" s="120">
        <f t="shared" si="45"/>
        <v>269</v>
      </c>
    </row>
    <row r="309" spans="1:9" ht="27.75">
      <c r="A309" s="142" t="s">
        <v>45</v>
      </c>
      <c r="B309" s="142"/>
      <c r="C309" s="10" t="s">
        <v>7</v>
      </c>
      <c r="D309" s="6">
        <v>13</v>
      </c>
      <c r="E309" s="6">
        <v>56</v>
      </c>
      <c r="F309" s="120">
        <f t="shared" si="44"/>
        <v>69</v>
      </c>
      <c r="G309" s="6">
        <v>68</v>
      </c>
      <c r="H309" s="6">
        <v>152</v>
      </c>
      <c r="I309" s="120">
        <f t="shared" si="45"/>
        <v>220</v>
      </c>
    </row>
    <row r="310" spans="1:9" ht="27.75">
      <c r="A310" s="141" t="s">
        <v>46</v>
      </c>
      <c r="B310" s="141"/>
      <c r="C310" s="4" t="s">
        <v>5</v>
      </c>
      <c r="D310" s="6">
        <v>14</v>
      </c>
      <c r="E310" s="6">
        <v>7</v>
      </c>
      <c r="F310" s="120">
        <f t="shared" si="44"/>
        <v>21</v>
      </c>
      <c r="G310" s="6">
        <v>22</v>
      </c>
      <c r="H310" s="6">
        <v>20</v>
      </c>
      <c r="I310" s="120">
        <f t="shared" si="45"/>
        <v>42</v>
      </c>
    </row>
    <row r="311" spans="1:9" ht="26.25" customHeight="1">
      <c r="A311" s="141"/>
      <c r="B311" s="141"/>
      <c r="C311" s="4" t="s">
        <v>6</v>
      </c>
      <c r="D311" s="6">
        <v>59</v>
      </c>
      <c r="E311" s="6">
        <v>15</v>
      </c>
      <c r="F311" s="120">
        <f t="shared" si="44"/>
        <v>74</v>
      </c>
      <c r="G311" s="6">
        <v>117</v>
      </c>
      <c r="H311" s="6">
        <v>30</v>
      </c>
      <c r="I311" s="120">
        <f t="shared" si="45"/>
        <v>147</v>
      </c>
    </row>
    <row r="312" spans="1:9" ht="27.75">
      <c r="A312" s="142"/>
      <c r="B312" s="142"/>
      <c r="C312" s="10" t="s">
        <v>7</v>
      </c>
      <c r="D312" s="6">
        <v>20</v>
      </c>
      <c r="E312" s="6">
        <v>7</v>
      </c>
      <c r="F312" s="120">
        <f t="shared" si="44"/>
        <v>27</v>
      </c>
      <c r="G312" s="6">
        <v>41</v>
      </c>
      <c r="H312" s="6">
        <v>13</v>
      </c>
      <c r="I312" s="120">
        <f t="shared" si="45"/>
        <v>54</v>
      </c>
    </row>
    <row r="313" spans="1:9" ht="27.75">
      <c r="A313" s="141"/>
      <c r="B313" s="141"/>
      <c r="C313" s="4" t="s">
        <v>8</v>
      </c>
      <c r="D313" s="6">
        <v>22</v>
      </c>
      <c r="E313" s="6">
        <v>6</v>
      </c>
      <c r="F313" s="120">
        <f t="shared" si="44"/>
        <v>28</v>
      </c>
      <c r="G313" s="6">
        <v>25</v>
      </c>
      <c r="H313" s="6">
        <v>6</v>
      </c>
      <c r="I313" s="120">
        <f t="shared" si="45"/>
        <v>31</v>
      </c>
    </row>
    <row r="314" spans="1:9" ht="26.25" customHeight="1">
      <c r="A314" s="141"/>
      <c r="B314" s="141"/>
      <c r="C314" s="121" t="s">
        <v>229</v>
      </c>
      <c r="D314" s="121">
        <f>SUM(D310:D313)</f>
        <v>115</v>
      </c>
      <c r="E314" s="121">
        <f>SUM(E310:E313)</f>
        <v>35</v>
      </c>
      <c r="F314" s="121">
        <f t="shared" si="44"/>
        <v>150</v>
      </c>
      <c r="G314" s="121">
        <f>SUM(G310:G313)</f>
        <v>205</v>
      </c>
      <c r="H314" s="121">
        <f>SUM(H310:H313)</f>
        <v>69</v>
      </c>
      <c r="I314" s="121">
        <f t="shared" si="45"/>
        <v>274</v>
      </c>
    </row>
    <row r="315" spans="1:9" ht="26.25" customHeight="1">
      <c r="A315" s="141" t="s">
        <v>237</v>
      </c>
      <c r="B315" s="141"/>
      <c r="C315" s="13" t="s">
        <v>4</v>
      </c>
      <c r="D315" s="6">
        <v>18</v>
      </c>
      <c r="E315" s="6">
        <v>23</v>
      </c>
      <c r="F315" s="120">
        <f t="shared" si="44"/>
        <v>41</v>
      </c>
      <c r="G315" s="6">
        <v>66</v>
      </c>
      <c r="H315" s="6">
        <v>50</v>
      </c>
      <c r="I315" s="120">
        <f t="shared" si="45"/>
        <v>116</v>
      </c>
    </row>
    <row r="316" spans="1:9" ht="26.25" customHeight="1">
      <c r="A316" s="141"/>
      <c r="B316" s="141"/>
      <c r="C316" s="4" t="s">
        <v>5</v>
      </c>
      <c r="D316" s="6">
        <v>6</v>
      </c>
      <c r="E316" s="6">
        <v>9</v>
      </c>
      <c r="F316" s="120">
        <f t="shared" si="44"/>
        <v>15</v>
      </c>
      <c r="G316" s="6">
        <v>16</v>
      </c>
      <c r="H316" s="6">
        <v>12</v>
      </c>
      <c r="I316" s="120">
        <f t="shared" si="45"/>
        <v>28</v>
      </c>
    </row>
    <row r="317" spans="1:9" ht="27.75">
      <c r="A317" s="141"/>
      <c r="B317" s="141"/>
      <c r="C317" s="121" t="s">
        <v>229</v>
      </c>
      <c r="D317" s="121">
        <f>SUM(D315:D316)</f>
        <v>24</v>
      </c>
      <c r="E317" s="121">
        <f>SUM(E315:E316)</f>
        <v>32</v>
      </c>
      <c r="F317" s="121">
        <f t="shared" si="44"/>
        <v>56</v>
      </c>
      <c r="G317" s="121">
        <f>SUM(G315:G316)</f>
        <v>82</v>
      </c>
      <c r="H317" s="121">
        <f>SUM(H315:H316)</f>
        <v>62</v>
      </c>
      <c r="I317" s="121">
        <f t="shared" si="45"/>
        <v>144</v>
      </c>
    </row>
    <row r="318" spans="1:9" ht="18.75" customHeight="1">
      <c r="A318" s="141" t="s">
        <v>238</v>
      </c>
      <c r="B318" s="148"/>
      <c r="C318" s="13" t="s">
        <v>22</v>
      </c>
      <c r="D318" s="6">
        <v>11</v>
      </c>
      <c r="E318" s="6">
        <v>7</v>
      </c>
      <c r="F318" s="120">
        <f t="shared" si="44"/>
        <v>18</v>
      </c>
      <c r="G318" s="6">
        <v>11</v>
      </c>
      <c r="H318" s="6">
        <v>8</v>
      </c>
      <c r="I318" s="120">
        <f t="shared" si="45"/>
        <v>19</v>
      </c>
    </row>
    <row r="319" spans="1:9" ht="27.75">
      <c r="A319" s="142" t="s">
        <v>48</v>
      </c>
      <c r="B319" s="142"/>
      <c r="C319" s="10" t="s">
        <v>7</v>
      </c>
      <c r="D319" s="6">
        <v>5</v>
      </c>
      <c r="E319" s="6">
        <v>4</v>
      </c>
      <c r="F319" s="120">
        <f t="shared" si="44"/>
        <v>9</v>
      </c>
      <c r="G319" s="6">
        <v>18</v>
      </c>
      <c r="H319" s="6">
        <v>13</v>
      </c>
      <c r="I319" s="120">
        <f t="shared" si="45"/>
        <v>31</v>
      </c>
    </row>
    <row r="320" spans="1:9" ht="18.75" customHeight="1">
      <c r="A320" s="141" t="s">
        <v>49</v>
      </c>
      <c r="B320" s="141"/>
      <c r="C320" s="4" t="s">
        <v>6</v>
      </c>
      <c r="D320" s="6">
        <v>56</v>
      </c>
      <c r="E320" s="6">
        <v>10</v>
      </c>
      <c r="F320" s="120">
        <f t="shared" si="44"/>
        <v>66</v>
      </c>
      <c r="G320" s="6">
        <v>102</v>
      </c>
      <c r="H320" s="6">
        <v>24</v>
      </c>
      <c r="I320" s="120">
        <f t="shared" si="45"/>
        <v>126</v>
      </c>
    </row>
    <row r="321" spans="1:9" ht="27.75">
      <c r="A321" s="142"/>
      <c r="B321" s="142"/>
      <c r="C321" s="10" t="s">
        <v>7</v>
      </c>
      <c r="D321" s="6">
        <v>14</v>
      </c>
      <c r="E321" s="6">
        <v>8</v>
      </c>
      <c r="F321" s="120">
        <f t="shared" si="44"/>
        <v>22</v>
      </c>
      <c r="G321" s="6">
        <v>50</v>
      </c>
      <c r="H321" s="6">
        <v>18</v>
      </c>
      <c r="I321" s="120">
        <f t="shared" si="45"/>
        <v>68</v>
      </c>
    </row>
    <row r="322" spans="1:9" ht="27.75">
      <c r="A322" s="141"/>
      <c r="B322" s="141"/>
      <c r="C322" s="121" t="s">
        <v>229</v>
      </c>
      <c r="D322" s="121">
        <f>SUM(D320:D321)</f>
        <v>70</v>
      </c>
      <c r="E322" s="121">
        <f>SUM(E320:E321)</f>
        <v>18</v>
      </c>
      <c r="F322" s="121">
        <f t="shared" si="44"/>
        <v>88</v>
      </c>
      <c r="G322" s="121">
        <f>SUM(G320:G321)</f>
        <v>152</v>
      </c>
      <c r="H322" s="121">
        <f>SUM(H320:H321)</f>
        <v>42</v>
      </c>
      <c r="I322" s="121">
        <f t="shared" si="45"/>
        <v>194</v>
      </c>
    </row>
    <row r="323" spans="1:9" ht="27.75">
      <c r="A323" s="141" t="s">
        <v>50</v>
      </c>
      <c r="B323" s="141"/>
      <c r="C323" s="14" t="s">
        <v>4</v>
      </c>
      <c r="D323" s="6">
        <v>35</v>
      </c>
      <c r="E323" s="6">
        <v>19</v>
      </c>
      <c r="F323" s="120">
        <f t="shared" si="44"/>
        <v>54</v>
      </c>
      <c r="G323" s="6">
        <v>58</v>
      </c>
      <c r="H323" s="6">
        <v>36</v>
      </c>
      <c r="I323" s="120">
        <f t="shared" si="45"/>
        <v>94</v>
      </c>
    </row>
    <row r="324" spans="1:9" ht="27.75">
      <c r="A324" s="142"/>
      <c r="B324" s="142"/>
      <c r="C324" s="10" t="s">
        <v>7</v>
      </c>
      <c r="D324" s="6">
        <v>22</v>
      </c>
      <c r="E324" s="6">
        <v>24</v>
      </c>
      <c r="F324" s="120">
        <f t="shared" si="44"/>
        <v>46</v>
      </c>
      <c r="G324" s="6">
        <v>73</v>
      </c>
      <c r="H324" s="6">
        <v>55</v>
      </c>
      <c r="I324" s="120">
        <f t="shared" si="45"/>
        <v>128</v>
      </c>
    </row>
    <row r="325" spans="1:9" ht="27.75">
      <c r="A325" s="141"/>
      <c r="B325" s="141"/>
      <c r="C325" s="4" t="s">
        <v>6</v>
      </c>
      <c r="D325" s="6">
        <v>19</v>
      </c>
      <c r="E325" s="6">
        <v>21</v>
      </c>
      <c r="F325" s="120">
        <f t="shared" si="44"/>
        <v>40</v>
      </c>
      <c r="G325" s="6">
        <v>21</v>
      </c>
      <c r="H325" s="6">
        <v>28</v>
      </c>
      <c r="I325" s="120">
        <f t="shared" si="45"/>
        <v>49</v>
      </c>
    </row>
    <row r="326" spans="1:9" ht="27.75">
      <c r="A326" s="141"/>
      <c r="B326" s="141"/>
      <c r="C326" s="121" t="s">
        <v>229</v>
      </c>
      <c r="D326" s="121">
        <f>SUM(D323:D325)</f>
        <v>76</v>
      </c>
      <c r="E326" s="121">
        <f>SUM(E323:E325)</f>
        <v>64</v>
      </c>
      <c r="F326" s="121">
        <f t="shared" si="44"/>
        <v>140</v>
      </c>
      <c r="G326" s="121">
        <f>SUM(G323:G325)</f>
        <v>152</v>
      </c>
      <c r="H326" s="121">
        <f>SUM(H323:H325)</f>
        <v>119</v>
      </c>
      <c r="I326" s="121">
        <f t="shared" si="45"/>
        <v>271</v>
      </c>
    </row>
    <row r="327" spans="1:9" ht="27.75">
      <c r="A327" s="145" t="s">
        <v>51</v>
      </c>
      <c r="B327" s="145"/>
      <c r="C327" s="120" t="s">
        <v>4</v>
      </c>
      <c r="D327" s="52">
        <f>D171+D177+D182+D188+D195+D200+D206+D218+D224+D234+D240+D244+D246+D252+D258+D261+D262+D263+D269+D275+D277+D278+D284+D288+D294+D300+D304+D305+D308+D315+D318+D323</f>
        <v>3276</v>
      </c>
      <c r="E327" s="52">
        <f>E171+E177+E182+E188+E195+E200+E206+E218+E224+E234+E240+E244+E246+E252+E258+E261+E262+E263+E269+E275+E277+E278+E284+E288+E294+E300+E304+E305+E308+E315+E318+E323</f>
        <v>3773</v>
      </c>
      <c r="F327" s="52">
        <f>D327+E327</f>
        <v>7049</v>
      </c>
      <c r="G327" s="52">
        <f>G171+G177+G182+G188+G195+G200+G206+G218+G224+G234+G240+G244+G246+G252+G258+G261+G262+G263+G269+G275+G277+G278+G284+G288+G294+G300+G304+G305+G308+G315+G318+G323</f>
        <v>11704</v>
      </c>
      <c r="H327" s="52">
        <f>H171+H177+H182+H188+H195+H200+H206+H218+H224+H234+H240+H244+H246+H252+H258+H261+H262+H263+H269+H275+H277+H278+H284+H288+H294+H300+H304+H305+H308+H315+H318+H323</f>
        <v>12412</v>
      </c>
      <c r="I327" s="52">
        <f>G327+H327</f>
        <v>24116</v>
      </c>
    </row>
    <row r="328" spans="1:9" ht="27.75">
      <c r="A328" s="145"/>
      <c r="B328" s="145"/>
      <c r="C328" s="120" t="s">
        <v>5</v>
      </c>
      <c r="D328" s="123">
        <f>D172+D178+D183+D189+D196+D201+D207+D212+D219+D225+D230+D235+D245+D247+D253+D264+D270+D279+D285+D289+D295+D306+D310+D316</f>
        <v>2317</v>
      </c>
      <c r="E328" s="123">
        <f>E172+E178+E183+E189+E196+E201+E207+E212+E219+E225+E230+E235+E245+E247+E253+E264+E270+E279+E285+E289+E295+E306+E310+E316</f>
        <v>1848</v>
      </c>
      <c r="F328" s="123">
        <f>D328+E328</f>
        <v>4165</v>
      </c>
      <c r="G328" s="123">
        <f>G172+G178+G183+G189+G196+G201+G207+G212+G219+G225+G230+G235+G245+G247+G253+G264+G270+G279+G285+G289+G295+G306+G310+G316</f>
        <v>8132</v>
      </c>
      <c r="H328" s="123">
        <f>H172+H178+H183+H189+H196+H201+H207+H212+H219+H225+H230+H235+H245+H247+H253+H264+H270+H279+H285+H289+H295+H306+H310+H316</f>
        <v>6137</v>
      </c>
      <c r="I328" s="123">
        <f>G328+H328</f>
        <v>14269</v>
      </c>
    </row>
    <row r="329" spans="1:9" ht="27.75">
      <c r="A329" s="145"/>
      <c r="B329" s="145"/>
      <c r="C329" s="120" t="s">
        <v>6</v>
      </c>
      <c r="D329" s="123">
        <f>D173+D179+D184+D190+D197+D202+D208+D211+D213+D220+D236+D241+D248+D254+D265+D271+D280+D290+D296+D311+D320+D325</f>
        <v>2713</v>
      </c>
      <c r="E329" s="123">
        <f>E173+E179+E184+E190+E197+E202+E208+E211+E213+E220+E236+E241+E248+E254+E265+E271+E280+E290+E296+E311+E320+E325</f>
        <v>2091</v>
      </c>
      <c r="F329" s="123">
        <f>D329+E329</f>
        <v>4804</v>
      </c>
      <c r="G329" s="123">
        <f>G173+G179+G184+G190+G197+G202+G208+G211+G213+G220+G236+G241+G248+G254+G265+G271+G280+G290+G296+G311+G320+G325</f>
        <v>6795</v>
      </c>
      <c r="H329" s="123">
        <f>H173+H179+H184+H190+H197+H202+H208+H211+H213+H220+H236+H241+H248+H254+H265+H271+H280+H290+H296+H311+H320+H325</f>
        <v>6253</v>
      </c>
      <c r="I329" s="123">
        <f>G329+H329</f>
        <v>13048</v>
      </c>
    </row>
    <row r="330" spans="1:9" ht="27.75">
      <c r="A330" s="143"/>
      <c r="B330" s="143"/>
      <c r="C330" s="119" t="s">
        <v>7</v>
      </c>
      <c r="D330" s="123">
        <f aca="true" t="shared" si="46" ref="D330:I330">D324+D321+D319+D312+D309+D302+D297+D291+D281+D272+D266+D255+D249+D237+D231+D226+D221+D215+D209+D203+D198+D191+D185+D180+D174</f>
        <v>1308</v>
      </c>
      <c r="E330" s="123">
        <f t="shared" si="46"/>
        <v>1237</v>
      </c>
      <c r="F330" s="123">
        <f t="shared" si="46"/>
        <v>2545</v>
      </c>
      <c r="G330" s="123">
        <f t="shared" si="46"/>
        <v>5161</v>
      </c>
      <c r="H330" s="123">
        <f t="shared" si="46"/>
        <v>4657</v>
      </c>
      <c r="I330" s="123">
        <f t="shared" si="46"/>
        <v>9818</v>
      </c>
    </row>
    <row r="331" spans="1:9" ht="27.75">
      <c r="A331" s="145"/>
      <c r="B331" s="145"/>
      <c r="C331" s="120" t="s">
        <v>8</v>
      </c>
      <c r="D331" s="52">
        <f aca="true" t="shared" si="47" ref="D331:I331">D313+D301+D298+D292+D286+D282+D276+D273+D267+D259+D256+D250+D242+D238+D232+D228+D227+D222+D216+D204+D194+D192+D186+D175</f>
        <v>1514</v>
      </c>
      <c r="E331" s="52">
        <f t="shared" si="47"/>
        <v>1249</v>
      </c>
      <c r="F331" s="52">
        <f t="shared" si="47"/>
        <v>2763</v>
      </c>
      <c r="G331" s="52">
        <f t="shared" si="47"/>
        <v>4333</v>
      </c>
      <c r="H331" s="52">
        <f t="shared" si="47"/>
        <v>3273</v>
      </c>
      <c r="I331" s="52">
        <f t="shared" si="47"/>
        <v>7606</v>
      </c>
    </row>
    <row r="332" spans="1:9" ht="27.75">
      <c r="A332" s="145"/>
      <c r="B332" s="145"/>
      <c r="C332" s="120" t="s">
        <v>51</v>
      </c>
      <c r="D332" s="120">
        <f>SUM(D327:D331)</f>
        <v>11128</v>
      </c>
      <c r="E332" s="120">
        <f>SUM(E327:E331)</f>
        <v>10198</v>
      </c>
      <c r="F332" s="120">
        <f>D332+E332</f>
        <v>21326</v>
      </c>
      <c r="G332" s="120">
        <f>SUM(G327:G331)</f>
        <v>36125</v>
      </c>
      <c r="H332" s="120">
        <f>SUM(H327:H331)</f>
        <v>32732</v>
      </c>
      <c r="I332" s="120">
        <f>G332+H332</f>
        <v>68857</v>
      </c>
    </row>
    <row r="333" spans="4:9" ht="27.75">
      <c r="D333" s="60"/>
      <c r="E333" s="60"/>
      <c r="F333" s="60"/>
      <c r="G333" s="60"/>
      <c r="H333" s="60"/>
      <c r="I333" s="60"/>
    </row>
    <row r="334" spans="4:9" ht="27.75">
      <c r="D334" s="60"/>
      <c r="E334" s="60"/>
      <c r="F334" s="60"/>
      <c r="G334" s="60"/>
      <c r="H334" s="60"/>
      <c r="I334" s="60"/>
    </row>
  </sheetData>
  <sheetProtection/>
  <mergeCells count="96">
    <mergeCell ref="A148:B150"/>
    <mergeCell ref="A151:B151"/>
    <mergeCell ref="A152:B152"/>
    <mergeCell ref="A2:B3"/>
    <mergeCell ref="G169:I169"/>
    <mergeCell ref="A171:B176"/>
    <mergeCell ref="A177:B181"/>
    <mergeCell ref="A95:B95"/>
    <mergeCell ref="A96:B101"/>
    <mergeCell ref="A102:B107"/>
    <mergeCell ref="A108:B109"/>
    <mergeCell ref="A110:B110"/>
    <mergeCell ref="A137:B137"/>
    <mergeCell ref="A111:B116"/>
    <mergeCell ref="A121:B126"/>
    <mergeCell ref="A127:B132"/>
    <mergeCell ref="A133:B136"/>
    <mergeCell ref="A91:B93"/>
    <mergeCell ref="A160:B165"/>
    <mergeCell ref="A138:B140"/>
    <mergeCell ref="A141:B141"/>
    <mergeCell ref="A142:B142"/>
    <mergeCell ref="A143:B147"/>
    <mergeCell ref="A245:B245"/>
    <mergeCell ref="A182:B187"/>
    <mergeCell ref="A188:B193"/>
    <mergeCell ref="A1:I1"/>
    <mergeCell ref="A169:B170"/>
    <mergeCell ref="C169:C170"/>
    <mergeCell ref="D169:F169"/>
    <mergeCell ref="A63:B66"/>
    <mergeCell ref="A67:B72"/>
    <mergeCell ref="A73:B76"/>
    <mergeCell ref="A309:B309"/>
    <mergeCell ref="A195:B199"/>
    <mergeCell ref="A200:B205"/>
    <mergeCell ref="A206:B210"/>
    <mergeCell ref="A211:B211"/>
    <mergeCell ref="A212:B214"/>
    <mergeCell ref="A215:B217"/>
    <mergeCell ref="A218:B223"/>
    <mergeCell ref="A224:B229"/>
    <mergeCell ref="A230:B233"/>
    <mergeCell ref="A320:B322"/>
    <mergeCell ref="A323:B326"/>
    <mergeCell ref="A310:B314"/>
    <mergeCell ref="A258:B260"/>
    <mergeCell ref="A262:B262"/>
    <mergeCell ref="A263:B268"/>
    <mergeCell ref="A269:B274"/>
    <mergeCell ref="A275:B276"/>
    <mergeCell ref="A277:B277"/>
    <mergeCell ref="A261:B261"/>
    <mergeCell ref="A308:B308"/>
    <mergeCell ref="A234:B239"/>
    <mergeCell ref="A240:B243"/>
    <mergeCell ref="A244:B244"/>
    <mergeCell ref="A194:B194"/>
    <mergeCell ref="A319:B319"/>
    <mergeCell ref="A246:B251"/>
    <mergeCell ref="A252:B257"/>
    <mergeCell ref="A315:B317"/>
    <mergeCell ref="A318:B318"/>
    <mergeCell ref="A4:B9"/>
    <mergeCell ref="A327:B332"/>
    <mergeCell ref="A168:I168"/>
    <mergeCell ref="A278:B283"/>
    <mergeCell ref="A284:B287"/>
    <mergeCell ref="A288:B293"/>
    <mergeCell ref="A294:B299"/>
    <mergeCell ref="A300:B303"/>
    <mergeCell ref="A304:B304"/>
    <mergeCell ref="A305:B307"/>
    <mergeCell ref="A78:B78"/>
    <mergeCell ref="A27:B27"/>
    <mergeCell ref="A28:B32"/>
    <mergeCell ref="A33:B38"/>
    <mergeCell ref="A39:B43"/>
    <mergeCell ref="A44:B44"/>
    <mergeCell ref="A57:B62"/>
    <mergeCell ref="D2:F2"/>
    <mergeCell ref="C2:C3"/>
    <mergeCell ref="A153:B155"/>
    <mergeCell ref="A156:B159"/>
    <mergeCell ref="G2:I2"/>
    <mergeCell ref="A77:B77"/>
    <mergeCell ref="A79:B84"/>
    <mergeCell ref="A85:B90"/>
    <mergeCell ref="A117:B120"/>
    <mergeCell ref="A94:B94"/>
    <mergeCell ref="A45:B47"/>
    <mergeCell ref="A48:B50"/>
    <mergeCell ref="A51:B56"/>
    <mergeCell ref="A10:B14"/>
    <mergeCell ref="A15:B20"/>
    <mergeCell ref="A21:B26"/>
  </mergeCells>
  <printOptions horizontalCentered="1" verticalCentered="1"/>
  <pageMargins left="0.1968503937007874" right="0.3937007874015748" top="0" bottom="0" header="0" footer="0"/>
  <pageSetup horizontalDpi="600" verticalDpi="600" orientation="portrait" paperSize="9" scale="92" r:id="rId1"/>
  <rowBreaks count="8" manualBreakCount="8">
    <brk id="43" max="255" man="1"/>
    <brk id="84" max="255" man="1"/>
    <brk id="126" max="255" man="1"/>
    <brk id="165" max="255" man="1"/>
    <brk id="166" max="255" man="1"/>
    <brk id="210" max="255" man="1"/>
    <brk id="251" max="255" man="1"/>
    <brk id="2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9"/>
  <sheetViews>
    <sheetView rightToLeft="1" zoomScalePageLayoutView="0" workbookViewId="0" topLeftCell="A1">
      <selection activeCell="A1" sqref="A1:L1"/>
    </sheetView>
  </sheetViews>
  <sheetFormatPr defaultColWidth="9.00390625" defaultRowHeight="15"/>
  <cols>
    <col min="1" max="1" width="14.8515625" style="9" customWidth="1"/>
    <col min="2" max="2" width="12.00390625" style="9" customWidth="1"/>
    <col min="3" max="3" width="11.421875" style="5" bestFit="1" customWidth="1"/>
    <col min="4" max="8" width="7.00390625" style="5" customWidth="1"/>
    <col min="9" max="9" width="5.57421875" style="5" customWidth="1"/>
    <col min="10" max="10" width="8.421875" style="5" customWidth="1"/>
    <col min="11" max="11" width="7.00390625" style="5" customWidth="1"/>
    <col min="12" max="12" width="8.421875" style="5" bestFit="1" customWidth="1"/>
    <col min="13" max="16384" width="9.00390625" style="5" customWidth="1"/>
  </cols>
  <sheetData>
    <row r="1" spans="1:12" ht="27.75" customHeight="1">
      <c r="A1" s="157" t="s">
        <v>339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7.75">
      <c r="A2" s="145" t="s">
        <v>0</v>
      </c>
      <c r="B2" s="145"/>
      <c r="C2" s="145" t="s">
        <v>1</v>
      </c>
      <c r="D2" s="145" t="s">
        <v>52</v>
      </c>
      <c r="E2" s="145"/>
      <c r="F2" s="145" t="s">
        <v>53</v>
      </c>
      <c r="G2" s="145"/>
      <c r="H2" s="145" t="s">
        <v>54</v>
      </c>
      <c r="I2" s="145"/>
      <c r="J2" s="145" t="s">
        <v>51</v>
      </c>
      <c r="K2" s="145"/>
      <c r="L2" s="145"/>
    </row>
    <row r="3" spans="1:12" ht="27.75">
      <c r="A3" s="145"/>
      <c r="B3" s="145"/>
      <c r="C3" s="145"/>
      <c r="D3" s="124" t="s">
        <v>254</v>
      </c>
      <c r="E3" s="124" t="s">
        <v>255</v>
      </c>
      <c r="F3" s="124" t="s">
        <v>254</v>
      </c>
      <c r="G3" s="124" t="s">
        <v>255</v>
      </c>
      <c r="H3" s="124" t="s">
        <v>254</v>
      </c>
      <c r="I3" s="124" t="s">
        <v>255</v>
      </c>
      <c r="J3" s="124" t="s">
        <v>254</v>
      </c>
      <c r="K3" s="124" t="s">
        <v>255</v>
      </c>
      <c r="L3" s="124" t="s">
        <v>256</v>
      </c>
    </row>
    <row r="4" spans="1:12" ht="27.75">
      <c r="A4" s="141" t="s">
        <v>3</v>
      </c>
      <c r="B4" s="141"/>
      <c r="C4" s="4" t="s">
        <v>4</v>
      </c>
      <c r="D4" s="4">
        <v>0</v>
      </c>
      <c r="E4" s="4">
        <v>0</v>
      </c>
      <c r="F4" s="4">
        <v>1036</v>
      </c>
      <c r="G4" s="4">
        <v>452</v>
      </c>
      <c r="H4" s="4">
        <v>33</v>
      </c>
      <c r="I4" s="4">
        <v>13</v>
      </c>
      <c r="J4" s="124">
        <f aca="true" t="shared" si="0" ref="J4:K6">D4+F4+H4</f>
        <v>1069</v>
      </c>
      <c r="K4" s="124">
        <f t="shared" si="0"/>
        <v>465</v>
      </c>
      <c r="L4" s="124">
        <f>J4+K4</f>
        <v>1534</v>
      </c>
    </row>
    <row r="5" spans="1:12" ht="27.75">
      <c r="A5" s="141"/>
      <c r="B5" s="141"/>
      <c r="C5" s="4" t="s">
        <v>5</v>
      </c>
      <c r="D5" s="4">
        <v>0</v>
      </c>
      <c r="E5" s="4">
        <v>0</v>
      </c>
      <c r="F5" s="4">
        <v>524</v>
      </c>
      <c r="G5" s="4">
        <v>246</v>
      </c>
      <c r="H5" s="4">
        <v>23</v>
      </c>
      <c r="I5" s="4">
        <v>11</v>
      </c>
      <c r="J5" s="124">
        <f t="shared" si="0"/>
        <v>547</v>
      </c>
      <c r="K5" s="124">
        <f t="shared" si="0"/>
        <v>257</v>
      </c>
      <c r="L5" s="124">
        <f>J5+K5</f>
        <v>804</v>
      </c>
    </row>
    <row r="6" spans="1:12" ht="27.75">
      <c r="A6" s="141"/>
      <c r="B6" s="141"/>
      <c r="C6" s="4" t="s">
        <v>6</v>
      </c>
      <c r="D6" s="4">
        <v>0</v>
      </c>
      <c r="E6" s="4">
        <v>0</v>
      </c>
      <c r="F6" s="17">
        <v>191</v>
      </c>
      <c r="G6" s="17">
        <v>143</v>
      </c>
      <c r="H6" s="4">
        <v>0</v>
      </c>
      <c r="I6" s="4">
        <v>0</v>
      </c>
      <c r="J6" s="124">
        <f t="shared" si="0"/>
        <v>191</v>
      </c>
      <c r="K6" s="124">
        <f t="shared" si="0"/>
        <v>143</v>
      </c>
      <c r="L6" s="124">
        <f>J6+K6</f>
        <v>334</v>
      </c>
    </row>
    <row r="7" spans="1:12" ht="27.75">
      <c r="A7" s="141"/>
      <c r="B7" s="141"/>
      <c r="C7" s="4" t="s">
        <v>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24">
        <f aca="true" t="shared" si="1" ref="J7:J70">D7+F7+H7</f>
        <v>0</v>
      </c>
      <c r="K7" s="124">
        <f aca="true" t="shared" si="2" ref="K7:K70">E7+G7+I7</f>
        <v>0</v>
      </c>
      <c r="L7" s="124">
        <f aca="true" t="shared" si="3" ref="L7:L70">J7+K7</f>
        <v>0</v>
      </c>
    </row>
    <row r="8" spans="1:12" ht="27.75">
      <c r="A8" s="141"/>
      <c r="B8" s="141"/>
      <c r="C8" s="4" t="s">
        <v>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124">
        <f t="shared" si="1"/>
        <v>0</v>
      </c>
      <c r="K8" s="124">
        <f t="shared" si="2"/>
        <v>0</v>
      </c>
      <c r="L8" s="124">
        <f t="shared" si="3"/>
        <v>0</v>
      </c>
    </row>
    <row r="9" spans="1:12" ht="27.75">
      <c r="A9" s="141"/>
      <c r="B9" s="141"/>
      <c r="C9" s="125" t="s">
        <v>51</v>
      </c>
      <c r="D9" s="125">
        <f aca="true" t="shared" si="4" ref="D9:I9">SUM(D4:D8)</f>
        <v>0</v>
      </c>
      <c r="E9" s="125">
        <f t="shared" si="4"/>
        <v>0</v>
      </c>
      <c r="F9" s="125">
        <f t="shared" si="4"/>
        <v>1751</v>
      </c>
      <c r="G9" s="125">
        <f t="shared" si="4"/>
        <v>841</v>
      </c>
      <c r="H9" s="125">
        <f t="shared" si="4"/>
        <v>56</v>
      </c>
      <c r="I9" s="125">
        <f t="shared" si="4"/>
        <v>24</v>
      </c>
      <c r="J9" s="124">
        <f t="shared" si="1"/>
        <v>1807</v>
      </c>
      <c r="K9" s="124">
        <f t="shared" si="2"/>
        <v>865</v>
      </c>
      <c r="L9" s="124">
        <f t="shared" si="3"/>
        <v>2672</v>
      </c>
    </row>
    <row r="10" spans="1:12" ht="27.75">
      <c r="A10" s="141" t="s">
        <v>9</v>
      </c>
      <c r="B10" s="141"/>
      <c r="C10" s="4" t="s">
        <v>4</v>
      </c>
      <c r="D10" s="4">
        <v>0</v>
      </c>
      <c r="E10" s="4">
        <v>0</v>
      </c>
      <c r="F10" s="4">
        <v>148</v>
      </c>
      <c r="G10" s="4">
        <v>96</v>
      </c>
      <c r="H10" s="4">
        <v>53</v>
      </c>
      <c r="I10" s="4">
        <v>19</v>
      </c>
      <c r="J10" s="124">
        <f t="shared" si="1"/>
        <v>201</v>
      </c>
      <c r="K10" s="124">
        <f t="shared" si="2"/>
        <v>115</v>
      </c>
      <c r="L10" s="124">
        <f t="shared" si="3"/>
        <v>316</v>
      </c>
    </row>
    <row r="11" spans="1:12" ht="27.75">
      <c r="A11" s="141"/>
      <c r="B11" s="141"/>
      <c r="C11" s="4" t="s">
        <v>5</v>
      </c>
      <c r="D11" s="4">
        <v>0</v>
      </c>
      <c r="E11" s="4">
        <v>0</v>
      </c>
      <c r="F11" s="4">
        <v>107</v>
      </c>
      <c r="G11" s="4">
        <v>86</v>
      </c>
      <c r="H11" s="4">
        <v>0</v>
      </c>
      <c r="I11" s="4">
        <v>0</v>
      </c>
      <c r="J11" s="124">
        <f t="shared" si="1"/>
        <v>107</v>
      </c>
      <c r="K11" s="124">
        <f t="shared" si="2"/>
        <v>86</v>
      </c>
      <c r="L11" s="124">
        <f t="shared" si="3"/>
        <v>193</v>
      </c>
    </row>
    <row r="12" spans="1:12" ht="27.75">
      <c r="A12" s="141"/>
      <c r="B12" s="141"/>
      <c r="C12" s="4" t="s">
        <v>6</v>
      </c>
      <c r="D12" s="4">
        <v>0</v>
      </c>
      <c r="E12" s="4">
        <v>0</v>
      </c>
      <c r="F12" s="17">
        <v>69</v>
      </c>
      <c r="G12" s="17">
        <v>28</v>
      </c>
      <c r="H12" s="4">
        <v>0</v>
      </c>
      <c r="I12" s="4">
        <v>0</v>
      </c>
      <c r="J12" s="124">
        <f t="shared" si="1"/>
        <v>69</v>
      </c>
      <c r="K12" s="124">
        <f t="shared" si="2"/>
        <v>28</v>
      </c>
      <c r="L12" s="124">
        <f t="shared" si="3"/>
        <v>97</v>
      </c>
    </row>
    <row r="13" spans="1:12" ht="27.75">
      <c r="A13" s="141"/>
      <c r="B13" s="141"/>
      <c r="C13" s="4" t="s">
        <v>7</v>
      </c>
      <c r="D13" s="4">
        <v>0</v>
      </c>
      <c r="E13" s="4">
        <v>0</v>
      </c>
      <c r="F13" s="6">
        <v>102</v>
      </c>
      <c r="G13" s="6">
        <v>73</v>
      </c>
      <c r="H13" s="6">
        <v>3</v>
      </c>
      <c r="I13" s="6">
        <v>0</v>
      </c>
      <c r="J13" s="124">
        <f t="shared" si="1"/>
        <v>105</v>
      </c>
      <c r="K13" s="124">
        <f t="shared" si="2"/>
        <v>73</v>
      </c>
      <c r="L13" s="124">
        <f t="shared" si="3"/>
        <v>178</v>
      </c>
    </row>
    <row r="14" spans="1:12" ht="27.75">
      <c r="A14" s="141"/>
      <c r="B14" s="141"/>
      <c r="C14" s="125" t="s">
        <v>51</v>
      </c>
      <c r="D14" s="125">
        <f aca="true" t="shared" si="5" ref="D14:I14">SUM(D10:D13)</f>
        <v>0</v>
      </c>
      <c r="E14" s="125">
        <f t="shared" si="5"/>
        <v>0</v>
      </c>
      <c r="F14" s="125">
        <f t="shared" si="5"/>
        <v>426</v>
      </c>
      <c r="G14" s="125">
        <f t="shared" si="5"/>
        <v>283</v>
      </c>
      <c r="H14" s="125">
        <f t="shared" si="5"/>
        <v>56</v>
      </c>
      <c r="I14" s="125">
        <f t="shared" si="5"/>
        <v>19</v>
      </c>
      <c r="J14" s="124">
        <f t="shared" si="1"/>
        <v>482</v>
      </c>
      <c r="K14" s="124">
        <f t="shared" si="2"/>
        <v>302</v>
      </c>
      <c r="L14" s="124">
        <f t="shared" si="3"/>
        <v>784</v>
      </c>
    </row>
    <row r="15" spans="1:12" ht="27.75">
      <c r="A15" s="141" t="s">
        <v>10</v>
      </c>
      <c r="B15" s="141"/>
      <c r="C15" s="4" t="s">
        <v>4</v>
      </c>
      <c r="D15" s="4">
        <v>0</v>
      </c>
      <c r="E15" s="4">
        <v>0</v>
      </c>
      <c r="F15" s="4">
        <v>137</v>
      </c>
      <c r="G15" s="4">
        <v>226</v>
      </c>
      <c r="H15" s="4">
        <v>5</v>
      </c>
      <c r="I15" s="4">
        <v>8</v>
      </c>
      <c r="J15" s="124">
        <f t="shared" si="1"/>
        <v>142</v>
      </c>
      <c r="K15" s="124">
        <f t="shared" si="2"/>
        <v>234</v>
      </c>
      <c r="L15" s="124">
        <f t="shared" si="3"/>
        <v>376</v>
      </c>
    </row>
    <row r="16" spans="1:12" ht="27.75">
      <c r="A16" s="141"/>
      <c r="B16" s="141"/>
      <c r="C16" s="4" t="s">
        <v>5</v>
      </c>
      <c r="D16" s="4">
        <v>0</v>
      </c>
      <c r="E16" s="4">
        <v>0</v>
      </c>
      <c r="F16" s="4">
        <v>33</v>
      </c>
      <c r="G16" s="4">
        <v>62</v>
      </c>
      <c r="H16" s="4">
        <v>2</v>
      </c>
      <c r="I16" s="4">
        <v>2</v>
      </c>
      <c r="J16" s="124">
        <f t="shared" si="1"/>
        <v>35</v>
      </c>
      <c r="K16" s="124">
        <f t="shared" si="2"/>
        <v>64</v>
      </c>
      <c r="L16" s="124">
        <f t="shared" si="3"/>
        <v>99</v>
      </c>
    </row>
    <row r="17" spans="1:12" ht="27.75">
      <c r="A17" s="141"/>
      <c r="B17" s="141"/>
      <c r="C17" s="4" t="s">
        <v>6</v>
      </c>
      <c r="D17" s="4">
        <v>0</v>
      </c>
      <c r="E17" s="4">
        <v>0</v>
      </c>
      <c r="F17" s="17">
        <v>8</v>
      </c>
      <c r="G17" s="17">
        <v>32</v>
      </c>
      <c r="H17" s="4">
        <v>0</v>
      </c>
      <c r="I17" s="4">
        <v>0</v>
      </c>
      <c r="J17" s="124">
        <f t="shared" si="1"/>
        <v>8</v>
      </c>
      <c r="K17" s="124">
        <f t="shared" si="2"/>
        <v>32</v>
      </c>
      <c r="L17" s="124">
        <f t="shared" si="3"/>
        <v>40</v>
      </c>
    </row>
    <row r="18" spans="1:12" ht="27.75">
      <c r="A18" s="141"/>
      <c r="B18" s="141"/>
      <c r="C18" s="4" t="s">
        <v>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124">
        <f t="shared" si="1"/>
        <v>0</v>
      </c>
      <c r="K18" s="124">
        <f t="shared" si="2"/>
        <v>0</v>
      </c>
      <c r="L18" s="124">
        <f t="shared" si="3"/>
        <v>0</v>
      </c>
    </row>
    <row r="19" spans="1:12" ht="27.75">
      <c r="A19" s="141"/>
      <c r="B19" s="141"/>
      <c r="C19" s="125" t="s">
        <v>51</v>
      </c>
      <c r="D19" s="125">
        <f aca="true" t="shared" si="6" ref="D19:I19">SUM(D15:D18)</f>
        <v>0</v>
      </c>
      <c r="E19" s="125">
        <f t="shared" si="6"/>
        <v>0</v>
      </c>
      <c r="F19" s="125">
        <f t="shared" si="6"/>
        <v>178</v>
      </c>
      <c r="G19" s="125">
        <f t="shared" si="6"/>
        <v>320</v>
      </c>
      <c r="H19" s="125">
        <f t="shared" si="6"/>
        <v>7</v>
      </c>
      <c r="I19" s="125">
        <f t="shared" si="6"/>
        <v>10</v>
      </c>
      <c r="J19" s="124">
        <f t="shared" si="1"/>
        <v>185</v>
      </c>
      <c r="K19" s="124">
        <f t="shared" si="2"/>
        <v>330</v>
      </c>
      <c r="L19" s="124">
        <f t="shared" si="3"/>
        <v>515</v>
      </c>
    </row>
    <row r="20" spans="1:12" ht="27.75">
      <c r="A20" s="141" t="s">
        <v>55</v>
      </c>
      <c r="B20" s="141"/>
      <c r="C20" s="13" t="s">
        <v>4</v>
      </c>
      <c r="D20" s="4">
        <v>0</v>
      </c>
      <c r="E20" s="4">
        <v>0</v>
      </c>
      <c r="F20" s="4">
        <v>217</v>
      </c>
      <c r="G20" s="4">
        <v>150</v>
      </c>
      <c r="H20" s="4">
        <v>15</v>
      </c>
      <c r="I20" s="4">
        <v>6</v>
      </c>
      <c r="J20" s="124">
        <f t="shared" si="1"/>
        <v>232</v>
      </c>
      <c r="K20" s="124">
        <f t="shared" si="2"/>
        <v>156</v>
      </c>
      <c r="L20" s="124">
        <f t="shared" si="3"/>
        <v>388</v>
      </c>
    </row>
    <row r="21" spans="1:12" ht="27.75">
      <c r="A21" s="141"/>
      <c r="B21" s="141"/>
      <c r="C21" s="13" t="s">
        <v>5</v>
      </c>
      <c r="D21" s="4">
        <v>0</v>
      </c>
      <c r="E21" s="4">
        <v>0</v>
      </c>
      <c r="F21" s="4">
        <v>147</v>
      </c>
      <c r="G21" s="4">
        <v>96</v>
      </c>
      <c r="H21" s="4">
        <v>9</v>
      </c>
      <c r="I21" s="4">
        <v>6</v>
      </c>
      <c r="J21" s="124">
        <f t="shared" si="1"/>
        <v>156</v>
      </c>
      <c r="K21" s="124">
        <f t="shared" si="2"/>
        <v>102</v>
      </c>
      <c r="L21" s="124">
        <f t="shared" si="3"/>
        <v>258</v>
      </c>
    </row>
    <row r="22" spans="1:12" ht="27.75">
      <c r="A22" s="141"/>
      <c r="B22" s="141"/>
      <c r="C22" s="13" t="s">
        <v>6</v>
      </c>
      <c r="D22" s="4">
        <v>0</v>
      </c>
      <c r="E22" s="4">
        <v>0</v>
      </c>
      <c r="F22" s="17">
        <v>29</v>
      </c>
      <c r="G22" s="17">
        <v>30</v>
      </c>
      <c r="H22" s="4">
        <v>1</v>
      </c>
      <c r="I22" s="4">
        <v>0</v>
      </c>
      <c r="J22" s="124">
        <f t="shared" si="1"/>
        <v>30</v>
      </c>
      <c r="K22" s="124">
        <f t="shared" si="2"/>
        <v>30</v>
      </c>
      <c r="L22" s="124">
        <f t="shared" si="3"/>
        <v>60</v>
      </c>
    </row>
    <row r="23" spans="1:12" ht="27.75">
      <c r="A23" s="141"/>
      <c r="B23" s="141"/>
      <c r="C23" s="13" t="s">
        <v>7</v>
      </c>
      <c r="D23" s="4">
        <v>0</v>
      </c>
      <c r="E23" s="4">
        <v>0</v>
      </c>
      <c r="F23" s="6">
        <v>90</v>
      </c>
      <c r="G23" s="6">
        <v>114</v>
      </c>
      <c r="H23" s="6">
        <v>4</v>
      </c>
      <c r="I23" s="6">
        <v>11</v>
      </c>
      <c r="J23" s="124">
        <f t="shared" si="1"/>
        <v>94</v>
      </c>
      <c r="K23" s="124">
        <f t="shared" si="2"/>
        <v>125</v>
      </c>
      <c r="L23" s="124">
        <f t="shared" si="3"/>
        <v>219</v>
      </c>
    </row>
    <row r="24" spans="1:12" ht="27.75">
      <c r="A24" s="141"/>
      <c r="B24" s="141"/>
      <c r="C24" s="13" t="s">
        <v>12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124">
        <f t="shared" si="1"/>
        <v>0</v>
      </c>
      <c r="K24" s="124">
        <f t="shared" si="2"/>
        <v>0</v>
      </c>
      <c r="L24" s="124">
        <f t="shared" si="3"/>
        <v>0</v>
      </c>
    </row>
    <row r="25" spans="1:12" ht="27.75">
      <c r="A25" s="141"/>
      <c r="B25" s="141"/>
      <c r="C25" s="125" t="s">
        <v>51</v>
      </c>
      <c r="D25" s="125">
        <f aca="true" t="shared" si="7" ref="D25:I25">SUM(D20:D24)</f>
        <v>0</v>
      </c>
      <c r="E25" s="125">
        <f t="shared" si="7"/>
        <v>0</v>
      </c>
      <c r="F25" s="125">
        <f t="shared" si="7"/>
        <v>483</v>
      </c>
      <c r="G25" s="125">
        <f t="shared" si="7"/>
        <v>390</v>
      </c>
      <c r="H25" s="125">
        <f t="shared" si="7"/>
        <v>29</v>
      </c>
      <c r="I25" s="125">
        <f t="shared" si="7"/>
        <v>23</v>
      </c>
      <c r="J25" s="124">
        <f t="shared" si="1"/>
        <v>512</v>
      </c>
      <c r="K25" s="124">
        <f t="shared" si="2"/>
        <v>413</v>
      </c>
      <c r="L25" s="124">
        <f t="shared" si="3"/>
        <v>925</v>
      </c>
    </row>
    <row r="26" spans="1:12" ht="27.75">
      <c r="A26" s="141" t="s">
        <v>13</v>
      </c>
      <c r="B26" s="141"/>
      <c r="C26" s="13" t="s">
        <v>4</v>
      </c>
      <c r="D26" s="4">
        <v>0</v>
      </c>
      <c r="E26" s="4">
        <v>0</v>
      </c>
      <c r="F26" s="4">
        <v>118</v>
      </c>
      <c r="G26" s="4">
        <v>190</v>
      </c>
      <c r="H26" s="4">
        <v>7</v>
      </c>
      <c r="I26" s="4">
        <v>14</v>
      </c>
      <c r="J26" s="124">
        <f t="shared" si="1"/>
        <v>125</v>
      </c>
      <c r="K26" s="124">
        <f t="shared" si="2"/>
        <v>204</v>
      </c>
      <c r="L26" s="124">
        <f t="shared" si="3"/>
        <v>329</v>
      </c>
    </row>
    <row r="27" spans="1:12" ht="27.75">
      <c r="A27" s="141"/>
      <c r="B27" s="141"/>
      <c r="C27" s="13" t="s">
        <v>5</v>
      </c>
      <c r="D27" s="4">
        <v>0</v>
      </c>
      <c r="E27" s="4">
        <v>0</v>
      </c>
      <c r="F27" s="4">
        <v>11</v>
      </c>
      <c r="G27" s="4">
        <v>7</v>
      </c>
      <c r="H27" s="4">
        <v>2</v>
      </c>
      <c r="I27" s="4">
        <v>0</v>
      </c>
      <c r="J27" s="124">
        <f t="shared" si="1"/>
        <v>13</v>
      </c>
      <c r="K27" s="124">
        <f t="shared" si="2"/>
        <v>7</v>
      </c>
      <c r="L27" s="124">
        <f t="shared" si="3"/>
        <v>20</v>
      </c>
    </row>
    <row r="28" spans="1:12" ht="27.75">
      <c r="A28" s="141"/>
      <c r="B28" s="141"/>
      <c r="C28" s="13" t="s">
        <v>6</v>
      </c>
      <c r="D28" s="4">
        <v>0</v>
      </c>
      <c r="E28" s="4">
        <v>0</v>
      </c>
      <c r="F28" s="17">
        <v>24</v>
      </c>
      <c r="G28" s="17">
        <v>52</v>
      </c>
      <c r="H28" s="4">
        <v>0</v>
      </c>
      <c r="I28" s="4">
        <v>0</v>
      </c>
      <c r="J28" s="124">
        <f t="shared" si="1"/>
        <v>24</v>
      </c>
      <c r="K28" s="124">
        <f t="shared" si="2"/>
        <v>52</v>
      </c>
      <c r="L28" s="124">
        <f t="shared" si="3"/>
        <v>76</v>
      </c>
    </row>
    <row r="29" spans="1:12" ht="27.75">
      <c r="A29" s="141"/>
      <c r="B29" s="141"/>
      <c r="C29" s="4" t="s">
        <v>7</v>
      </c>
      <c r="D29" s="4">
        <v>0</v>
      </c>
      <c r="E29" s="4">
        <v>0</v>
      </c>
      <c r="F29" s="6">
        <v>29</v>
      </c>
      <c r="G29" s="6">
        <v>97</v>
      </c>
      <c r="H29" s="6">
        <v>5</v>
      </c>
      <c r="I29" s="6">
        <v>6</v>
      </c>
      <c r="J29" s="124">
        <f t="shared" si="1"/>
        <v>34</v>
      </c>
      <c r="K29" s="124">
        <f t="shared" si="2"/>
        <v>103</v>
      </c>
      <c r="L29" s="124">
        <f t="shared" si="3"/>
        <v>137</v>
      </c>
    </row>
    <row r="30" spans="1:12" ht="27.75">
      <c r="A30" s="141"/>
      <c r="B30" s="141"/>
      <c r="C30" s="125" t="s">
        <v>51</v>
      </c>
      <c r="D30" s="125">
        <f aca="true" t="shared" si="8" ref="D30:I30">SUM(D26:D29)</f>
        <v>0</v>
      </c>
      <c r="E30" s="125">
        <f t="shared" si="8"/>
        <v>0</v>
      </c>
      <c r="F30" s="125">
        <f t="shared" si="8"/>
        <v>182</v>
      </c>
      <c r="G30" s="125">
        <f t="shared" si="8"/>
        <v>346</v>
      </c>
      <c r="H30" s="125">
        <f t="shared" si="8"/>
        <v>14</v>
      </c>
      <c r="I30" s="125">
        <f t="shared" si="8"/>
        <v>20</v>
      </c>
      <c r="J30" s="124">
        <f t="shared" si="1"/>
        <v>196</v>
      </c>
      <c r="K30" s="124">
        <f t="shared" si="2"/>
        <v>366</v>
      </c>
      <c r="L30" s="124">
        <f t="shared" si="3"/>
        <v>562</v>
      </c>
    </row>
    <row r="31" spans="1:12" ht="18.75" customHeight="1">
      <c r="A31" s="141" t="s">
        <v>188</v>
      </c>
      <c r="B31" s="141"/>
      <c r="C31" s="13" t="s">
        <v>4</v>
      </c>
      <c r="D31" s="4">
        <v>0</v>
      </c>
      <c r="E31" s="4">
        <v>0</v>
      </c>
      <c r="F31" s="4">
        <v>591</v>
      </c>
      <c r="G31" s="4">
        <v>170</v>
      </c>
      <c r="H31" s="4">
        <v>42</v>
      </c>
      <c r="I31" s="4">
        <v>15</v>
      </c>
      <c r="J31" s="124">
        <f t="shared" si="1"/>
        <v>633</v>
      </c>
      <c r="K31" s="124">
        <f t="shared" si="2"/>
        <v>185</v>
      </c>
      <c r="L31" s="124">
        <f t="shared" si="3"/>
        <v>818</v>
      </c>
    </row>
    <row r="32" spans="1:12" ht="27.75">
      <c r="A32" s="141"/>
      <c r="B32" s="141"/>
      <c r="C32" s="13" t="s">
        <v>5</v>
      </c>
      <c r="D32" s="4">
        <v>0</v>
      </c>
      <c r="E32" s="4">
        <v>0</v>
      </c>
      <c r="F32" s="4">
        <v>143</v>
      </c>
      <c r="G32" s="4">
        <v>34</v>
      </c>
      <c r="H32" s="4">
        <v>5</v>
      </c>
      <c r="I32" s="4">
        <v>1</v>
      </c>
      <c r="J32" s="124">
        <f t="shared" si="1"/>
        <v>148</v>
      </c>
      <c r="K32" s="124">
        <f t="shared" si="2"/>
        <v>35</v>
      </c>
      <c r="L32" s="124">
        <f t="shared" si="3"/>
        <v>183</v>
      </c>
    </row>
    <row r="33" spans="1:12" ht="27.75">
      <c r="A33" s="141"/>
      <c r="B33" s="141"/>
      <c r="C33" s="13" t="s">
        <v>6</v>
      </c>
      <c r="D33" s="4">
        <v>0</v>
      </c>
      <c r="E33" s="4">
        <v>0</v>
      </c>
      <c r="F33" s="17">
        <v>226</v>
      </c>
      <c r="G33" s="17">
        <v>120</v>
      </c>
      <c r="H33" s="4">
        <v>4</v>
      </c>
      <c r="I33" s="4">
        <v>0</v>
      </c>
      <c r="J33" s="124">
        <f t="shared" si="1"/>
        <v>230</v>
      </c>
      <c r="K33" s="124">
        <f t="shared" si="2"/>
        <v>120</v>
      </c>
      <c r="L33" s="124">
        <f t="shared" si="3"/>
        <v>350</v>
      </c>
    </row>
    <row r="34" spans="1:12" ht="27.75">
      <c r="A34" s="141"/>
      <c r="B34" s="141"/>
      <c r="C34" s="13" t="s">
        <v>7</v>
      </c>
      <c r="D34" s="4">
        <v>0</v>
      </c>
      <c r="E34" s="4">
        <v>0</v>
      </c>
      <c r="F34" s="6">
        <v>25</v>
      </c>
      <c r="G34" s="6">
        <v>2</v>
      </c>
      <c r="H34" s="6">
        <v>4</v>
      </c>
      <c r="I34" s="6">
        <v>0</v>
      </c>
      <c r="J34" s="124">
        <f t="shared" si="1"/>
        <v>29</v>
      </c>
      <c r="K34" s="124">
        <f t="shared" si="2"/>
        <v>2</v>
      </c>
      <c r="L34" s="124">
        <f t="shared" si="3"/>
        <v>31</v>
      </c>
    </row>
    <row r="35" spans="1:12" ht="27.75">
      <c r="A35" s="141"/>
      <c r="B35" s="141"/>
      <c r="C35" s="125" t="s">
        <v>51</v>
      </c>
      <c r="D35" s="125">
        <f aca="true" t="shared" si="9" ref="D35:I35">SUM(D31:D34)</f>
        <v>0</v>
      </c>
      <c r="E35" s="125">
        <f t="shared" si="9"/>
        <v>0</v>
      </c>
      <c r="F35" s="125">
        <f t="shared" si="9"/>
        <v>985</v>
      </c>
      <c r="G35" s="125">
        <f t="shared" si="9"/>
        <v>326</v>
      </c>
      <c r="H35" s="125">
        <f t="shared" si="9"/>
        <v>55</v>
      </c>
      <c r="I35" s="125">
        <f t="shared" si="9"/>
        <v>16</v>
      </c>
      <c r="J35" s="124">
        <f t="shared" si="1"/>
        <v>1040</v>
      </c>
      <c r="K35" s="124">
        <f t="shared" si="2"/>
        <v>342</v>
      </c>
      <c r="L35" s="124">
        <f t="shared" si="3"/>
        <v>1382</v>
      </c>
    </row>
    <row r="36" spans="1:12" ht="18.75" customHeight="1">
      <c r="A36" s="141" t="s">
        <v>15</v>
      </c>
      <c r="B36" s="141"/>
      <c r="C36" s="13" t="s">
        <v>4</v>
      </c>
      <c r="D36" s="4">
        <v>0</v>
      </c>
      <c r="E36" s="4">
        <v>0</v>
      </c>
      <c r="F36" s="4">
        <v>139</v>
      </c>
      <c r="G36" s="4">
        <v>49</v>
      </c>
      <c r="H36" s="4">
        <v>2</v>
      </c>
      <c r="I36" s="4">
        <v>0</v>
      </c>
      <c r="J36" s="124">
        <f t="shared" si="1"/>
        <v>141</v>
      </c>
      <c r="K36" s="124">
        <f t="shared" si="2"/>
        <v>49</v>
      </c>
      <c r="L36" s="124">
        <f t="shared" si="3"/>
        <v>190</v>
      </c>
    </row>
    <row r="37" spans="1:12" ht="27.75">
      <c r="A37" s="141"/>
      <c r="B37" s="141"/>
      <c r="C37" s="4" t="s">
        <v>5</v>
      </c>
      <c r="D37" s="4">
        <v>0</v>
      </c>
      <c r="E37" s="4">
        <v>0</v>
      </c>
      <c r="F37" s="4">
        <v>13</v>
      </c>
      <c r="G37" s="4">
        <v>7</v>
      </c>
      <c r="H37" s="4">
        <v>0</v>
      </c>
      <c r="I37" s="4">
        <v>0</v>
      </c>
      <c r="J37" s="124">
        <f t="shared" si="1"/>
        <v>13</v>
      </c>
      <c r="K37" s="124">
        <f t="shared" si="2"/>
        <v>7</v>
      </c>
      <c r="L37" s="124">
        <f t="shared" si="3"/>
        <v>20</v>
      </c>
    </row>
    <row r="38" spans="1:12" ht="27.75">
      <c r="A38" s="141"/>
      <c r="B38" s="141"/>
      <c r="C38" s="4" t="s">
        <v>6</v>
      </c>
      <c r="D38" s="4">
        <v>0</v>
      </c>
      <c r="E38" s="4">
        <v>0</v>
      </c>
      <c r="F38" s="17">
        <v>19</v>
      </c>
      <c r="G38" s="17">
        <v>17</v>
      </c>
      <c r="H38" s="4">
        <v>3</v>
      </c>
      <c r="I38" s="4">
        <v>0</v>
      </c>
      <c r="J38" s="124">
        <f t="shared" si="1"/>
        <v>22</v>
      </c>
      <c r="K38" s="124">
        <f t="shared" si="2"/>
        <v>17</v>
      </c>
      <c r="L38" s="124">
        <f t="shared" si="3"/>
        <v>39</v>
      </c>
    </row>
    <row r="39" spans="1:12" ht="27.75">
      <c r="A39" s="141"/>
      <c r="B39" s="141"/>
      <c r="C39" s="4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124">
        <f t="shared" si="1"/>
        <v>0</v>
      </c>
      <c r="K39" s="124">
        <f t="shared" si="2"/>
        <v>0</v>
      </c>
      <c r="L39" s="124">
        <f t="shared" si="3"/>
        <v>0</v>
      </c>
    </row>
    <row r="40" spans="1:12" ht="27.75">
      <c r="A40" s="141"/>
      <c r="B40" s="141"/>
      <c r="C40" s="13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124">
        <f t="shared" si="1"/>
        <v>0</v>
      </c>
      <c r="K40" s="124">
        <f t="shared" si="2"/>
        <v>0</v>
      </c>
      <c r="L40" s="124">
        <f t="shared" si="3"/>
        <v>0</v>
      </c>
    </row>
    <row r="41" spans="1:12" ht="27.75">
      <c r="A41" s="141"/>
      <c r="B41" s="141"/>
      <c r="C41" s="125" t="s">
        <v>51</v>
      </c>
      <c r="D41" s="125">
        <f aca="true" t="shared" si="10" ref="D41:I41">SUM(D36:D40)</f>
        <v>0</v>
      </c>
      <c r="E41" s="125">
        <f t="shared" si="10"/>
        <v>0</v>
      </c>
      <c r="F41" s="125">
        <f t="shared" si="10"/>
        <v>171</v>
      </c>
      <c r="G41" s="125">
        <f t="shared" si="10"/>
        <v>73</v>
      </c>
      <c r="H41" s="125">
        <f t="shared" si="10"/>
        <v>5</v>
      </c>
      <c r="I41" s="125">
        <f t="shared" si="10"/>
        <v>0</v>
      </c>
      <c r="J41" s="124">
        <f t="shared" si="1"/>
        <v>176</v>
      </c>
      <c r="K41" s="124">
        <f t="shared" si="2"/>
        <v>73</v>
      </c>
      <c r="L41" s="124">
        <f t="shared" si="3"/>
        <v>249</v>
      </c>
    </row>
    <row r="42" spans="1:12" ht="27.75">
      <c r="A42" s="141" t="s">
        <v>56</v>
      </c>
      <c r="B42" s="141"/>
      <c r="C42" s="4" t="s">
        <v>6</v>
      </c>
      <c r="D42" s="4">
        <v>0</v>
      </c>
      <c r="E42" s="4">
        <v>0</v>
      </c>
      <c r="F42" s="17">
        <v>0</v>
      </c>
      <c r="G42" s="17">
        <v>0</v>
      </c>
      <c r="H42" s="4">
        <v>0</v>
      </c>
      <c r="I42" s="4">
        <v>0</v>
      </c>
      <c r="J42" s="124">
        <f t="shared" si="1"/>
        <v>0</v>
      </c>
      <c r="K42" s="124">
        <f t="shared" si="2"/>
        <v>0</v>
      </c>
      <c r="L42" s="124">
        <f t="shared" si="3"/>
        <v>0</v>
      </c>
    </row>
    <row r="43" spans="1:12" ht="27.75">
      <c r="A43" s="141" t="s">
        <v>18</v>
      </c>
      <c r="B43" s="141"/>
      <c r="C43" s="4" t="s">
        <v>5</v>
      </c>
      <c r="D43" s="4">
        <v>0</v>
      </c>
      <c r="E43" s="4">
        <v>0</v>
      </c>
      <c r="F43" s="4">
        <v>3</v>
      </c>
      <c r="G43" s="4">
        <v>12</v>
      </c>
      <c r="H43" s="4">
        <v>0</v>
      </c>
      <c r="I43" s="4">
        <v>0</v>
      </c>
      <c r="J43" s="124">
        <f t="shared" si="1"/>
        <v>3</v>
      </c>
      <c r="K43" s="124">
        <f t="shared" si="2"/>
        <v>12</v>
      </c>
      <c r="L43" s="124">
        <f t="shared" si="3"/>
        <v>15</v>
      </c>
    </row>
    <row r="44" spans="1:12" ht="27.75">
      <c r="A44" s="141"/>
      <c r="B44" s="141"/>
      <c r="C44" s="4" t="s">
        <v>6</v>
      </c>
      <c r="D44" s="4">
        <v>0</v>
      </c>
      <c r="E44" s="4">
        <v>0</v>
      </c>
      <c r="F44" s="17">
        <v>34</v>
      </c>
      <c r="G44" s="17">
        <v>13</v>
      </c>
      <c r="H44" s="4">
        <v>0</v>
      </c>
      <c r="I44" s="4">
        <v>0</v>
      </c>
      <c r="J44" s="124">
        <f t="shared" si="1"/>
        <v>34</v>
      </c>
      <c r="K44" s="124">
        <f t="shared" si="2"/>
        <v>13</v>
      </c>
      <c r="L44" s="124">
        <f t="shared" si="3"/>
        <v>47</v>
      </c>
    </row>
    <row r="45" spans="1:12" ht="27.75">
      <c r="A45" s="141"/>
      <c r="B45" s="141"/>
      <c r="C45" s="125" t="s">
        <v>51</v>
      </c>
      <c r="D45" s="125">
        <f aca="true" t="shared" si="11" ref="D45:I45">SUM(D43:D44)</f>
        <v>0</v>
      </c>
      <c r="E45" s="125">
        <f t="shared" si="11"/>
        <v>0</v>
      </c>
      <c r="F45" s="125">
        <f t="shared" si="11"/>
        <v>37</v>
      </c>
      <c r="G45" s="125">
        <f t="shared" si="11"/>
        <v>25</v>
      </c>
      <c r="H45" s="125">
        <f t="shared" si="11"/>
        <v>0</v>
      </c>
      <c r="I45" s="125">
        <f t="shared" si="11"/>
        <v>0</v>
      </c>
      <c r="J45" s="124">
        <f t="shared" si="1"/>
        <v>37</v>
      </c>
      <c r="K45" s="124">
        <f t="shared" si="2"/>
        <v>25</v>
      </c>
      <c r="L45" s="124">
        <f t="shared" si="3"/>
        <v>62</v>
      </c>
    </row>
    <row r="46" spans="1:12" ht="27.75">
      <c r="A46" s="154" t="s">
        <v>19</v>
      </c>
      <c r="B46" s="154"/>
      <c r="C46" s="13" t="s">
        <v>7</v>
      </c>
      <c r="D46" s="4">
        <v>0</v>
      </c>
      <c r="E46" s="4">
        <v>0</v>
      </c>
      <c r="F46" s="4">
        <v>115</v>
      </c>
      <c r="G46" s="4">
        <v>85</v>
      </c>
      <c r="H46" s="4">
        <v>12</v>
      </c>
      <c r="I46" s="4">
        <v>4</v>
      </c>
      <c r="J46" s="124">
        <f t="shared" si="1"/>
        <v>127</v>
      </c>
      <c r="K46" s="124">
        <f t="shared" si="2"/>
        <v>89</v>
      </c>
      <c r="L46" s="124">
        <f t="shared" si="3"/>
        <v>216</v>
      </c>
    </row>
    <row r="47" spans="1:12" ht="27.75">
      <c r="A47" s="154"/>
      <c r="B47" s="154"/>
      <c r="C47" s="13" t="s">
        <v>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124">
        <f t="shared" si="1"/>
        <v>0</v>
      </c>
      <c r="K47" s="124">
        <f t="shared" si="2"/>
        <v>0</v>
      </c>
      <c r="L47" s="124">
        <f t="shared" si="3"/>
        <v>0</v>
      </c>
    </row>
    <row r="48" spans="1:12" ht="27.75">
      <c r="A48" s="154"/>
      <c r="B48" s="154"/>
      <c r="C48" s="125" t="s">
        <v>51</v>
      </c>
      <c r="D48" s="125">
        <f aca="true" t="shared" si="12" ref="D48:I48">SUM(D46:D47)</f>
        <v>0</v>
      </c>
      <c r="E48" s="125">
        <f t="shared" si="12"/>
        <v>0</v>
      </c>
      <c r="F48" s="125">
        <f t="shared" si="12"/>
        <v>115</v>
      </c>
      <c r="G48" s="125">
        <f t="shared" si="12"/>
        <v>85</v>
      </c>
      <c r="H48" s="125">
        <f t="shared" si="12"/>
        <v>12</v>
      </c>
      <c r="I48" s="125">
        <f t="shared" si="12"/>
        <v>4</v>
      </c>
      <c r="J48" s="124">
        <f t="shared" si="1"/>
        <v>127</v>
      </c>
      <c r="K48" s="124">
        <f t="shared" si="2"/>
        <v>89</v>
      </c>
      <c r="L48" s="124">
        <f t="shared" si="3"/>
        <v>216</v>
      </c>
    </row>
    <row r="49" spans="1:12" ht="27.75">
      <c r="A49" s="141" t="s">
        <v>20</v>
      </c>
      <c r="B49" s="141"/>
      <c r="C49" s="13" t="s">
        <v>4</v>
      </c>
      <c r="D49" s="4">
        <v>0</v>
      </c>
      <c r="E49" s="4">
        <v>0</v>
      </c>
      <c r="F49" s="4">
        <v>254</v>
      </c>
      <c r="G49" s="4">
        <v>258</v>
      </c>
      <c r="H49" s="4">
        <v>85</v>
      </c>
      <c r="I49" s="4">
        <v>51</v>
      </c>
      <c r="J49" s="124">
        <f t="shared" si="1"/>
        <v>339</v>
      </c>
      <c r="K49" s="124">
        <f t="shared" si="2"/>
        <v>309</v>
      </c>
      <c r="L49" s="124">
        <f t="shared" si="3"/>
        <v>648</v>
      </c>
    </row>
    <row r="50" spans="1:12" ht="27.75">
      <c r="A50" s="141"/>
      <c r="B50" s="141"/>
      <c r="C50" s="4" t="s">
        <v>5</v>
      </c>
      <c r="D50" s="4">
        <v>0</v>
      </c>
      <c r="E50" s="4">
        <v>0</v>
      </c>
      <c r="F50" s="4">
        <v>37</v>
      </c>
      <c r="G50" s="4">
        <v>15</v>
      </c>
      <c r="H50" s="4">
        <v>11</v>
      </c>
      <c r="I50" s="4">
        <v>2</v>
      </c>
      <c r="J50" s="124">
        <f t="shared" si="1"/>
        <v>48</v>
      </c>
      <c r="K50" s="124">
        <f t="shared" si="2"/>
        <v>17</v>
      </c>
      <c r="L50" s="124">
        <f t="shared" si="3"/>
        <v>65</v>
      </c>
    </row>
    <row r="51" spans="1:12" ht="27.75">
      <c r="A51" s="141"/>
      <c r="B51" s="141"/>
      <c r="C51" s="4" t="s">
        <v>6</v>
      </c>
      <c r="D51" s="4">
        <v>0</v>
      </c>
      <c r="E51" s="4">
        <v>0</v>
      </c>
      <c r="F51" s="17">
        <v>79</v>
      </c>
      <c r="G51" s="17">
        <v>119</v>
      </c>
      <c r="H51" s="4">
        <v>8</v>
      </c>
      <c r="I51" s="4">
        <v>4</v>
      </c>
      <c r="J51" s="124">
        <f t="shared" si="1"/>
        <v>87</v>
      </c>
      <c r="K51" s="124">
        <f t="shared" si="2"/>
        <v>123</v>
      </c>
      <c r="L51" s="124">
        <f t="shared" si="3"/>
        <v>210</v>
      </c>
    </row>
    <row r="52" spans="1:12" ht="27.75">
      <c r="A52" s="141"/>
      <c r="B52" s="141"/>
      <c r="C52" s="4" t="s">
        <v>7</v>
      </c>
      <c r="D52" s="4">
        <v>0</v>
      </c>
      <c r="E52" s="4">
        <v>0</v>
      </c>
      <c r="F52" s="6">
        <v>31</v>
      </c>
      <c r="G52" s="6">
        <v>64</v>
      </c>
      <c r="H52" s="6">
        <v>16</v>
      </c>
      <c r="I52" s="6">
        <v>10</v>
      </c>
      <c r="J52" s="124">
        <f t="shared" si="1"/>
        <v>47</v>
      </c>
      <c r="K52" s="124">
        <f t="shared" si="2"/>
        <v>74</v>
      </c>
      <c r="L52" s="124">
        <f t="shared" si="3"/>
        <v>121</v>
      </c>
    </row>
    <row r="53" spans="1:12" ht="27.75">
      <c r="A53" s="141"/>
      <c r="B53" s="141"/>
      <c r="C53" s="4" t="s">
        <v>8</v>
      </c>
      <c r="D53" s="4">
        <v>0</v>
      </c>
      <c r="E53" s="4">
        <v>0</v>
      </c>
      <c r="F53" s="4">
        <v>129</v>
      </c>
      <c r="G53" s="4">
        <v>86</v>
      </c>
      <c r="H53" s="4">
        <v>11</v>
      </c>
      <c r="I53" s="4">
        <v>3</v>
      </c>
      <c r="J53" s="124">
        <f t="shared" si="1"/>
        <v>140</v>
      </c>
      <c r="K53" s="124">
        <f t="shared" si="2"/>
        <v>89</v>
      </c>
      <c r="L53" s="124">
        <f t="shared" si="3"/>
        <v>229</v>
      </c>
    </row>
    <row r="54" spans="1:12" ht="27.75">
      <c r="A54" s="141"/>
      <c r="B54" s="141"/>
      <c r="C54" s="125" t="s">
        <v>51</v>
      </c>
      <c r="D54" s="125">
        <f aca="true" t="shared" si="13" ref="D54:I54">SUM(D49:D53)</f>
        <v>0</v>
      </c>
      <c r="E54" s="125">
        <f t="shared" si="13"/>
        <v>0</v>
      </c>
      <c r="F54" s="125">
        <f t="shared" si="13"/>
        <v>530</v>
      </c>
      <c r="G54" s="125">
        <f t="shared" si="13"/>
        <v>542</v>
      </c>
      <c r="H54" s="125">
        <f t="shared" si="13"/>
        <v>131</v>
      </c>
      <c r="I54" s="125">
        <f t="shared" si="13"/>
        <v>70</v>
      </c>
      <c r="J54" s="124">
        <f t="shared" si="1"/>
        <v>661</v>
      </c>
      <c r="K54" s="124">
        <f t="shared" si="2"/>
        <v>612</v>
      </c>
      <c r="L54" s="124">
        <f t="shared" si="3"/>
        <v>1273</v>
      </c>
    </row>
    <row r="55" spans="1:12" ht="22.5" customHeight="1">
      <c r="A55" s="141" t="s">
        <v>25</v>
      </c>
      <c r="B55" s="141"/>
      <c r="C55" s="4" t="s">
        <v>7</v>
      </c>
      <c r="D55" s="4">
        <v>0</v>
      </c>
      <c r="E55" s="4">
        <v>0</v>
      </c>
      <c r="F55" s="6">
        <v>17</v>
      </c>
      <c r="G55" s="6">
        <v>4</v>
      </c>
      <c r="H55" s="6">
        <v>9</v>
      </c>
      <c r="I55" s="6">
        <v>0</v>
      </c>
      <c r="J55" s="124">
        <f t="shared" si="1"/>
        <v>26</v>
      </c>
      <c r="K55" s="124">
        <f t="shared" si="2"/>
        <v>4</v>
      </c>
      <c r="L55" s="124">
        <f t="shared" si="3"/>
        <v>30</v>
      </c>
    </row>
    <row r="56" spans="1:12" ht="27.75">
      <c r="A56" s="141" t="s">
        <v>26</v>
      </c>
      <c r="B56" s="141"/>
      <c r="C56" s="13" t="s">
        <v>4</v>
      </c>
      <c r="D56" s="4">
        <v>0</v>
      </c>
      <c r="E56" s="4">
        <v>0</v>
      </c>
      <c r="F56" s="4">
        <v>375</v>
      </c>
      <c r="G56" s="4">
        <v>231</v>
      </c>
      <c r="H56" s="4">
        <v>124</v>
      </c>
      <c r="I56" s="4">
        <v>41</v>
      </c>
      <c r="J56" s="124">
        <f t="shared" si="1"/>
        <v>499</v>
      </c>
      <c r="K56" s="124">
        <f t="shared" si="2"/>
        <v>272</v>
      </c>
      <c r="L56" s="124">
        <f t="shared" si="3"/>
        <v>771</v>
      </c>
    </row>
    <row r="57" spans="1:12" ht="27.75">
      <c r="A57" s="141"/>
      <c r="B57" s="141"/>
      <c r="C57" s="4" t="s">
        <v>5</v>
      </c>
      <c r="D57" s="4">
        <v>0</v>
      </c>
      <c r="E57" s="4">
        <v>0</v>
      </c>
      <c r="F57" s="4">
        <v>60</v>
      </c>
      <c r="G57" s="4">
        <v>27</v>
      </c>
      <c r="H57" s="4">
        <v>27</v>
      </c>
      <c r="I57" s="4">
        <v>10</v>
      </c>
      <c r="J57" s="124">
        <f t="shared" si="1"/>
        <v>87</v>
      </c>
      <c r="K57" s="124">
        <f t="shared" si="2"/>
        <v>37</v>
      </c>
      <c r="L57" s="124">
        <f t="shared" si="3"/>
        <v>124</v>
      </c>
    </row>
    <row r="58" spans="1:12" ht="27.75">
      <c r="A58" s="141"/>
      <c r="B58" s="141"/>
      <c r="C58" s="4" t="s">
        <v>6</v>
      </c>
      <c r="D58" s="4">
        <v>0</v>
      </c>
      <c r="E58" s="4">
        <v>0</v>
      </c>
      <c r="F58" s="17">
        <v>40</v>
      </c>
      <c r="G58" s="17">
        <v>31</v>
      </c>
      <c r="H58" s="4">
        <v>6</v>
      </c>
      <c r="I58" s="4">
        <v>7</v>
      </c>
      <c r="J58" s="124">
        <f t="shared" si="1"/>
        <v>46</v>
      </c>
      <c r="K58" s="124">
        <f t="shared" si="2"/>
        <v>38</v>
      </c>
      <c r="L58" s="124">
        <f t="shared" si="3"/>
        <v>84</v>
      </c>
    </row>
    <row r="59" spans="1:12" ht="27.75">
      <c r="A59" s="141"/>
      <c r="B59" s="141"/>
      <c r="C59" s="4" t="s">
        <v>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124">
        <f t="shared" si="1"/>
        <v>0</v>
      </c>
      <c r="K59" s="124">
        <f t="shared" si="2"/>
        <v>0</v>
      </c>
      <c r="L59" s="124">
        <f t="shared" si="3"/>
        <v>0</v>
      </c>
    </row>
    <row r="60" spans="1:12" ht="27.75">
      <c r="A60" s="141"/>
      <c r="B60" s="141"/>
      <c r="C60" s="4" t="s">
        <v>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124">
        <f t="shared" si="1"/>
        <v>0</v>
      </c>
      <c r="K60" s="124">
        <f t="shared" si="2"/>
        <v>0</v>
      </c>
      <c r="L60" s="124">
        <f t="shared" si="3"/>
        <v>0</v>
      </c>
    </row>
    <row r="61" spans="1:12" ht="55.5">
      <c r="A61" s="141"/>
      <c r="B61" s="141"/>
      <c r="C61" s="4" t="s">
        <v>17</v>
      </c>
      <c r="D61" s="4">
        <v>0</v>
      </c>
      <c r="E61" s="4">
        <v>0</v>
      </c>
      <c r="F61" s="4">
        <v>8</v>
      </c>
      <c r="G61" s="4">
        <v>5</v>
      </c>
      <c r="H61" s="4">
        <v>0</v>
      </c>
      <c r="I61" s="4">
        <v>0</v>
      </c>
      <c r="J61" s="124">
        <f t="shared" si="1"/>
        <v>8</v>
      </c>
      <c r="K61" s="124">
        <f t="shared" si="2"/>
        <v>5</v>
      </c>
      <c r="L61" s="124">
        <f t="shared" si="3"/>
        <v>13</v>
      </c>
    </row>
    <row r="62" spans="1:12" ht="27.75">
      <c r="A62" s="141"/>
      <c r="B62" s="141"/>
      <c r="C62" s="125" t="s">
        <v>51</v>
      </c>
      <c r="D62" s="125">
        <f aca="true" t="shared" si="14" ref="D62:I62">SUM(D56:D61)</f>
        <v>0</v>
      </c>
      <c r="E62" s="125">
        <f t="shared" si="14"/>
        <v>0</v>
      </c>
      <c r="F62" s="125">
        <f t="shared" si="14"/>
        <v>483</v>
      </c>
      <c r="G62" s="125">
        <f t="shared" si="14"/>
        <v>294</v>
      </c>
      <c r="H62" s="125">
        <f t="shared" si="14"/>
        <v>157</v>
      </c>
      <c r="I62" s="125">
        <f t="shared" si="14"/>
        <v>58</v>
      </c>
      <c r="J62" s="124">
        <f t="shared" si="1"/>
        <v>640</v>
      </c>
      <c r="K62" s="124">
        <f t="shared" si="2"/>
        <v>352</v>
      </c>
      <c r="L62" s="124">
        <f t="shared" si="3"/>
        <v>992</v>
      </c>
    </row>
    <row r="63" spans="1:12" ht="27.75">
      <c r="A63" s="141" t="s">
        <v>187</v>
      </c>
      <c r="B63" s="141"/>
      <c r="C63" s="13" t="s">
        <v>4</v>
      </c>
      <c r="D63" s="4">
        <v>29</v>
      </c>
      <c r="E63" s="4">
        <v>80</v>
      </c>
      <c r="F63" s="4">
        <v>436</v>
      </c>
      <c r="G63" s="4">
        <v>587</v>
      </c>
      <c r="H63" s="4">
        <v>182</v>
      </c>
      <c r="I63" s="4">
        <v>100</v>
      </c>
      <c r="J63" s="124">
        <f t="shared" si="1"/>
        <v>647</v>
      </c>
      <c r="K63" s="124">
        <f t="shared" si="2"/>
        <v>767</v>
      </c>
      <c r="L63" s="124">
        <f t="shared" si="3"/>
        <v>1414</v>
      </c>
    </row>
    <row r="64" spans="1:12" ht="27.75">
      <c r="A64" s="141"/>
      <c r="B64" s="141"/>
      <c r="C64" s="13" t="s">
        <v>5</v>
      </c>
      <c r="D64" s="4">
        <v>0</v>
      </c>
      <c r="E64" s="4">
        <v>0</v>
      </c>
      <c r="F64" s="4">
        <v>118</v>
      </c>
      <c r="G64" s="4">
        <v>87</v>
      </c>
      <c r="H64" s="4">
        <v>7</v>
      </c>
      <c r="I64" s="4">
        <v>1</v>
      </c>
      <c r="J64" s="124">
        <f t="shared" si="1"/>
        <v>125</v>
      </c>
      <c r="K64" s="124">
        <f t="shared" si="2"/>
        <v>88</v>
      </c>
      <c r="L64" s="124">
        <f t="shared" si="3"/>
        <v>213</v>
      </c>
    </row>
    <row r="65" spans="1:12" ht="27.75">
      <c r="A65" s="141"/>
      <c r="B65" s="141"/>
      <c r="C65" s="13" t="s">
        <v>6</v>
      </c>
      <c r="D65" s="4">
        <v>0</v>
      </c>
      <c r="E65" s="4">
        <v>0</v>
      </c>
      <c r="F65" s="17">
        <v>115</v>
      </c>
      <c r="G65" s="17">
        <v>160</v>
      </c>
      <c r="H65" s="4">
        <v>13</v>
      </c>
      <c r="I65" s="4">
        <v>10</v>
      </c>
      <c r="J65" s="124">
        <f t="shared" si="1"/>
        <v>128</v>
      </c>
      <c r="K65" s="124">
        <f t="shared" si="2"/>
        <v>170</v>
      </c>
      <c r="L65" s="124">
        <f t="shared" si="3"/>
        <v>298</v>
      </c>
    </row>
    <row r="66" spans="1:12" ht="27.75">
      <c r="A66" s="141"/>
      <c r="B66" s="141"/>
      <c r="C66" s="13" t="s">
        <v>7</v>
      </c>
      <c r="D66" s="6">
        <v>12</v>
      </c>
      <c r="E66" s="6">
        <v>11</v>
      </c>
      <c r="F66" s="6">
        <v>83</v>
      </c>
      <c r="G66" s="6">
        <v>116</v>
      </c>
      <c r="H66" s="6">
        <v>11</v>
      </c>
      <c r="I66" s="6">
        <v>20</v>
      </c>
      <c r="J66" s="124">
        <f t="shared" si="1"/>
        <v>106</v>
      </c>
      <c r="K66" s="124">
        <f t="shared" si="2"/>
        <v>147</v>
      </c>
      <c r="L66" s="124">
        <f t="shared" si="3"/>
        <v>253</v>
      </c>
    </row>
    <row r="67" spans="1:12" ht="27.75">
      <c r="A67" s="141"/>
      <c r="B67" s="141"/>
      <c r="C67" s="13" t="s">
        <v>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124">
        <f t="shared" si="1"/>
        <v>0</v>
      </c>
      <c r="K67" s="124">
        <f t="shared" si="2"/>
        <v>0</v>
      </c>
      <c r="L67" s="124">
        <f t="shared" si="3"/>
        <v>0</v>
      </c>
    </row>
    <row r="68" spans="1:12" ht="27.75">
      <c r="A68" s="141"/>
      <c r="B68" s="141"/>
      <c r="C68" s="125" t="s">
        <v>51</v>
      </c>
      <c r="D68" s="125">
        <f aca="true" t="shared" si="15" ref="D68:I68">SUM(D63:D67)</f>
        <v>41</v>
      </c>
      <c r="E68" s="125">
        <f t="shared" si="15"/>
        <v>91</v>
      </c>
      <c r="F68" s="125">
        <f t="shared" si="15"/>
        <v>752</v>
      </c>
      <c r="G68" s="125">
        <f t="shared" si="15"/>
        <v>950</v>
      </c>
      <c r="H68" s="125">
        <f t="shared" si="15"/>
        <v>213</v>
      </c>
      <c r="I68" s="125">
        <f t="shared" si="15"/>
        <v>131</v>
      </c>
      <c r="J68" s="124">
        <f t="shared" si="1"/>
        <v>1006</v>
      </c>
      <c r="K68" s="124">
        <f t="shared" si="2"/>
        <v>1172</v>
      </c>
      <c r="L68" s="124">
        <f t="shared" si="3"/>
        <v>2178</v>
      </c>
    </row>
    <row r="69" spans="1:12" ht="27.75">
      <c r="A69" s="141" t="s">
        <v>182</v>
      </c>
      <c r="B69" s="141"/>
      <c r="C69" s="13" t="s">
        <v>4</v>
      </c>
      <c r="D69" s="4">
        <v>0</v>
      </c>
      <c r="E69" s="4">
        <v>0</v>
      </c>
      <c r="F69" s="4">
        <v>30</v>
      </c>
      <c r="G69" s="4">
        <v>64</v>
      </c>
      <c r="H69" s="4">
        <v>0</v>
      </c>
      <c r="I69" s="4">
        <v>0</v>
      </c>
      <c r="J69" s="124">
        <f t="shared" si="1"/>
        <v>30</v>
      </c>
      <c r="K69" s="124">
        <f t="shared" si="2"/>
        <v>64</v>
      </c>
      <c r="L69" s="124">
        <f t="shared" si="3"/>
        <v>94</v>
      </c>
    </row>
    <row r="70" spans="1:12" ht="27.75">
      <c r="A70" s="141" t="s">
        <v>186</v>
      </c>
      <c r="B70" s="141"/>
      <c r="C70" s="13" t="s">
        <v>4</v>
      </c>
      <c r="D70" s="4">
        <v>0</v>
      </c>
      <c r="E70" s="4">
        <v>0</v>
      </c>
      <c r="F70" s="4">
        <v>146</v>
      </c>
      <c r="G70" s="4">
        <v>172</v>
      </c>
      <c r="H70" s="4">
        <v>24</v>
      </c>
      <c r="I70" s="4">
        <v>32</v>
      </c>
      <c r="J70" s="124">
        <f t="shared" si="1"/>
        <v>170</v>
      </c>
      <c r="K70" s="124">
        <f t="shared" si="2"/>
        <v>204</v>
      </c>
      <c r="L70" s="124">
        <f t="shared" si="3"/>
        <v>374</v>
      </c>
    </row>
    <row r="71" spans="1:12" ht="27.75">
      <c r="A71" s="141"/>
      <c r="B71" s="141"/>
      <c r="C71" s="13" t="s">
        <v>5</v>
      </c>
      <c r="D71" s="4">
        <v>0</v>
      </c>
      <c r="E71" s="4">
        <v>0</v>
      </c>
      <c r="F71" s="4">
        <v>136</v>
      </c>
      <c r="G71" s="4">
        <v>122</v>
      </c>
      <c r="H71" s="4">
        <v>27</v>
      </c>
      <c r="I71" s="4">
        <v>18</v>
      </c>
      <c r="J71" s="124">
        <f aca="true" t="shared" si="16" ref="J71:J105">D71+F71+H71</f>
        <v>163</v>
      </c>
      <c r="K71" s="124">
        <f aca="true" t="shared" si="17" ref="K71:K105">E71+G71+I71</f>
        <v>140</v>
      </c>
      <c r="L71" s="124">
        <f aca="true" t="shared" si="18" ref="L71:L105">J71+K71</f>
        <v>303</v>
      </c>
    </row>
    <row r="72" spans="1:12" ht="27.75">
      <c r="A72" s="141"/>
      <c r="B72" s="141"/>
      <c r="C72" s="13" t="s">
        <v>6</v>
      </c>
      <c r="D72" s="4">
        <v>0</v>
      </c>
      <c r="E72" s="4">
        <v>0</v>
      </c>
      <c r="F72" s="17">
        <v>126</v>
      </c>
      <c r="G72" s="17">
        <v>127</v>
      </c>
      <c r="H72" s="4">
        <v>8</v>
      </c>
      <c r="I72" s="4">
        <v>5</v>
      </c>
      <c r="J72" s="124">
        <f t="shared" si="16"/>
        <v>134</v>
      </c>
      <c r="K72" s="124">
        <f t="shared" si="17"/>
        <v>132</v>
      </c>
      <c r="L72" s="124">
        <f t="shared" si="18"/>
        <v>266</v>
      </c>
    </row>
    <row r="73" spans="1:12" ht="27.75">
      <c r="A73" s="141"/>
      <c r="B73" s="141"/>
      <c r="C73" s="13" t="s">
        <v>7</v>
      </c>
      <c r="D73" s="4">
        <v>0</v>
      </c>
      <c r="E73" s="4">
        <v>0</v>
      </c>
      <c r="F73" s="6">
        <v>105</v>
      </c>
      <c r="G73" s="6">
        <v>114</v>
      </c>
      <c r="H73" s="6">
        <v>15</v>
      </c>
      <c r="I73" s="6">
        <v>14</v>
      </c>
      <c r="J73" s="124">
        <f t="shared" si="16"/>
        <v>120</v>
      </c>
      <c r="K73" s="124">
        <f t="shared" si="17"/>
        <v>128</v>
      </c>
      <c r="L73" s="124">
        <f t="shared" si="18"/>
        <v>248</v>
      </c>
    </row>
    <row r="74" spans="1:12" ht="27.75">
      <c r="A74" s="141"/>
      <c r="B74" s="141"/>
      <c r="C74" s="13" t="s">
        <v>8</v>
      </c>
      <c r="D74" s="4">
        <v>0</v>
      </c>
      <c r="E74" s="4">
        <v>0</v>
      </c>
      <c r="F74" s="4">
        <v>11</v>
      </c>
      <c r="G74" s="4">
        <v>10</v>
      </c>
      <c r="H74" s="4">
        <v>0</v>
      </c>
      <c r="I74" s="4">
        <v>0</v>
      </c>
      <c r="J74" s="124">
        <f t="shared" si="16"/>
        <v>11</v>
      </c>
      <c r="K74" s="124">
        <f t="shared" si="17"/>
        <v>10</v>
      </c>
      <c r="L74" s="124">
        <f t="shared" si="18"/>
        <v>21</v>
      </c>
    </row>
    <row r="75" spans="1:12" ht="27.75">
      <c r="A75" s="141"/>
      <c r="B75" s="141"/>
      <c r="C75" s="125" t="s">
        <v>51</v>
      </c>
      <c r="D75" s="125">
        <f aca="true" t="shared" si="19" ref="D75:I75">SUM(D70:D74)</f>
        <v>0</v>
      </c>
      <c r="E75" s="125">
        <f t="shared" si="19"/>
        <v>0</v>
      </c>
      <c r="F75" s="125">
        <f t="shared" si="19"/>
        <v>524</v>
      </c>
      <c r="G75" s="125">
        <f t="shared" si="19"/>
        <v>545</v>
      </c>
      <c r="H75" s="125">
        <f t="shared" si="19"/>
        <v>74</v>
      </c>
      <c r="I75" s="125">
        <f t="shared" si="19"/>
        <v>69</v>
      </c>
      <c r="J75" s="124">
        <f t="shared" si="16"/>
        <v>598</v>
      </c>
      <c r="K75" s="124">
        <f t="shared" si="17"/>
        <v>614</v>
      </c>
      <c r="L75" s="124">
        <f t="shared" si="18"/>
        <v>1212</v>
      </c>
    </row>
    <row r="76" spans="1:12" ht="27.75">
      <c r="A76" s="141" t="s">
        <v>36</v>
      </c>
      <c r="B76" s="141"/>
      <c r="C76" s="13" t="s">
        <v>4</v>
      </c>
      <c r="D76" s="4">
        <v>0</v>
      </c>
      <c r="E76" s="4">
        <v>0</v>
      </c>
      <c r="F76" s="4">
        <v>356</v>
      </c>
      <c r="G76" s="4">
        <v>189</v>
      </c>
      <c r="H76" s="4">
        <v>36</v>
      </c>
      <c r="I76" s="4">
        <v>14</v>
      </c>
      <c r="J76" s="124">
        <f t="shared" si="16"/>
        <v>392</v>
      </c>
      <c r="K76" s="124">
        <f t="shared" si="17"/>
        <v>203</v>
      </c>
      <c r="L76" s="124">
        <f t="shared" si="18"/>
        <v>595</v>
      </c>
    </row>
    <row r="77" spans="1:12" ht="27.75">
      <c r="A77" s="141"/>
      <c r="B77" s="141"/>
      <c r="C77" s="4" t="s">
        <v>5</v>
      </c>
      <c r="D77" s="4">
        <v>27</v>
      </c>
      <c r="E77" s="4">
        <v>0</v>
      </c>
      <c r="F77" s="4">
        <v>149</v>
      </c>
      <c r="G77" s="4">
        <v>38</v>
      </c>
      <c r="H77" s="4">
        <v>17</v>
      </c>
      <c r="I77" s="4">
        <v>5</v>
      </c>
      <c r="J77" s="124">
        <f t="shared" si="16"/>
        <v>193</v>
      </c>
      <c r="K77" s="124">
        <f t="shared" si="17"/>
        <v>43</v>
      </c>
      <c r="L77" s="124">
        <f t="shared" si="18"/>
        <v>236</v>
      </c>
    </row>
    <row r="78" spans="1:12" ht="27.75">
      <c r="A78" s="141"/>
      <c r="B78" s="141"/>
      <c r="C78" s="4" t="s">
        <v>6</v>
      </c>
      <c r="D78" s="4">
        <v>0</v>
      </c>
      <c r="E78" s="4">
        <v>0</v>
      </c>
      <c r="F78" s="17">
        <v>0</v>
      </c>
      <c r="G78" s="17">
        <v>0</v>
      </c>
      <c r="H78" s="4">
        <v>0</v>
      </c>
      <c r="I78" s="4">
        <v>0</v>
      </c>
      <c r="J78" s="124">
        <f t="shared" si="16"/>
        <v>0</v>
      </c>
      <c r="K78" s="124">
        <f t="shared" si="17"/>
        <v>0</v>
      </c>
      <c r="L78" s="124">
        <f t="shared" si="18"/>
        <v>0</v>
      </c>
    </row>
    <row r="79" spans="1:12" ht="27.75">
      <c r="A79" s="141"/>
      <c r="B79" s="141"/>
      <c r="C79" s="4" t="s">
        <v>7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124">
        <f t="shared" si="16"/>
        <v>0</v>
      </c>
      <c r="K79" s="124">
        <f t="shared" si="17"/>
        <v>0</v>
      </c>
      <c r="L79" s="124">
        <f t="shared" si="18"/>
        <v>0</v>
      </c>
    </row>
    <row r="80" spans="1:12" ht="27.75">
      <c r="A80" s="141"/>
      <c r="B80" s="141"/>
      <c r="C80" s="4" t="s">
        <v>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124">
        <f t="shared" si="16"/>
        <v>0</v>
      </c>
      <c r="K80" s="124">
        <f t="shared" si="17"/>
        <v>0</v>
      </c>
      <c r="L80" s="124">
        <f t="shared" si="18"/>
        <v>0</v>
      </c>
    </row>
    <row r="81" spans="1:12" ht="27.75">
      <c r="A81" s="141"/>
      <c r="B81" s="141"/>
      <c r="C81" s="125" t="s">
        <v>51</v>
      </c>
      <c r="D81" s="125">
        <f aca="true" t="shared" si="20" ref="D81:I81">SUM(D76:D80)</f>
        <v>27</v>
      </c>
      <c r="E81" s="125">
        <f t="shared" si="20"/>
        <v>0</v>
      </c>
      <c r="F81" s="125">
        <f t="shared" si="20"/>
        <v>505</v>
      </c>
      <c r="G81" s="125">
        <f t="shared" si="20"/>
        <v>227</v>
      </c>
      <c r="H81" s="125">
        <f t="shared" si="20"/>
        <v>53</v>
      </c>
      <c r="I81" s="125">
        <f t="shared" si="20"/>
        <v>19</v>
      </c>
      <c r="J81" s="124">
        <f t="shared" si="16"/>
        <v>585</v>
      </c>
      <c r="K81" s="124">
        <f t="shared" si="17"/>
        <v>246</v>
      </c>
      <c r="L81" s="124">
        <f t="shared" si="18"/>
        <v>831</v>
      </c>
    </row>
    <row r="82" spans="1:12" ht="27.75">
      <c r="A82" s="141" t="s">
        <v>58</v>
      </c>
      <c r="B82" s="141"/>
      <c r="C82" s="13" t="s">
        <v>4</v>
      </c>
      <c r="D82" s="4">
        <v>0</v>
      </c>
      <c r="E82" s="4">
        <v>0</v>
      </c>
      <c r="F82" s="4">
        <v>123</v>
      </c>
      <c r="G82" s="4">
        <v>360</v>
      </c>
      <c r="H82" s="4">
        <v>69</v>
      </c>
      <c r="I82" s="4">
        <v>84</v>
      </c>
      <c r="J82" s="124">
        <f t="shared" si="16"/>
        <v>192</v>
      </c>
      <c r="K82" s="124">
        <f t="shared" si="17"/>
        <v>444</v>
      </c>
      <c r="L82" s="124">
        <f t="shared" si="18"/>
        <v>636</v>
      </c>
    </row>
    <row r="83" spans="1:12" ht="27.75">
      <c r="A83" s="141"/>
      <c r="B83" s="141"/>
      <c r="C83" s="13" t="s">
        <v>5</v>
      </c>
      <c r="D83" s="4">
        <v>0</v>
      </c>
      <c r="E83" s="4">
        <v>0</v>
      </c>
      <c r="F83" s="4">
        <v>3</v>
      </c>
      <c r="G83" s="4">
        <v>13</v>
      </c>
      <c r="H83" s="4">
        <v>0</v>
      </c>
      <c r="I83" s="4">
        <v>0</v>
      </c>
      <c r="J83" s="124">
        <f t="shared" si="16"/>
        <v>3</v>
      </c>
      <c r="K83" s="124">
        <f t="shared" si="17"/>
        <v>13</v>
      </c>
      <c r="L83" s="124">
        <f t="shared" si="18"/>
        <v>16</v>
      </c>
    </row>
    <row r="84" spans="1:12" ht="27.75">
      <c r="A84" s="141"/>
      <c r="B84" s="141"/>
      <c r="C84" s="13" t="s">
        <v>6</v>
      </c>
      <c r="D84" s="4">
        <v>0</v>
      </c>
      <c r="E84" s="4">
        <v>0</v>
      </c>
      <c r="F84" s="17">
        <v>4</v>
      </c>
      <c r="G84" s="17">
        <v>50</v>
      </c>
      <c r="H84" s="4">
        <v>0</v>
      </c>
      <c r="I84" s="4">
        <v>0</v>
      </c>
      <c r="J84" s="124">
        <f t="shared" si="16"/>
        <v>4</v>
      </c>
      <c r="K84" s="124">
        <f t="shared" si="17"/>
        <v>50</v>
      </c>
      <c r="L84" s="124">
        <f t="shared" si="18"/>
        <v>54</v>
      </c>
    </row>
    <row r="85" spans="1:12" ht="27.75">
      <c r="A85" s="141"/>
      <c r="B85" s="141"/>
      <c r="C85" s="13" t="s">
        <v>7</v>
      </c>
      <c r="D85" s="4">
        <v>0</v>
      </c>
      <c r="E85" s="4">
        <v>0</v>
      </c>
      <c r="F85" s="17">
        <v>0</v>
      </c>
      <c r="G85" s="4">
        <v>0</v>
      </c>
      <c r="H85" s="4">
        <v>0</v>
      </c>
      <c r="I85" s="4">
        <v>0</v>
      </c>
      <c r="J85" s="124">
        <f t="shared" si="16"/>
        <v>0</v>
      </c>
      <c r="K85" s="124">
        <f t="shared" si="17"/>
        <v>0</v>
      </c>
      <c r="L85" s="124">
        <f t="shared" si="18"/>
        <v>0</v>
      </c>
    </row>
    <row r="86" spans="1:12" ht="27.75">
      <c r="A86" s="141"/>
      <c r="B86" s="141"/>
      <c r="C86" s="13" t="s">
        <v>8</v>
      </c>
      <c r="D86" s="4">
        <v>0</v>
      </c>
      <c r="E86" s="4">
        <v>0</v>
      </c>
      <c r="F86" s="17">
        <v>16</v>
      </c>
      <c r="G86" s="4">
        <v>20</v>
      </c>
      <c r="H86" s="4">
        <v>0</v>
      </c>
      <c r="I86" s="4">
        <v>0</v>
      </c>
      <c r="J86" s="124">
        <f t="shared" si="16"/>
        <v>16</v>
      </c>
      <c r="K86" s="124">
        <f t="shared" si="17"/>
        <v>20</v>
      </c>
      <c r="L86" s="124">
        <f t="shared" si="18"/>
        <v>36</v>
      </c>
    </row>
    <row r="87" spans="1:12" ht="27.75">
      <c r="A87" s="141"/>
      <c r="B87" s="141"/>
      <c r="C87" s="125" t="s">
        <v>51</v>
      </c>
      <c r="D87" s="125">
        <f aca="true" t="shared" si="21" ref="D87:I87">SUM(D82:D86)</f>
        <v>0</v>
      </c>
      <c r="E87" s="125">
        <f t="shared" si="21"/>
        <v>0</v>
      </c>
      <c r="F87" s="125">
        <f t="shared" si="21"/>
        <v>146</v>
      </c>
      <c r="G87" s="125">
        <f t="shared" si="21"/>
        <v>443</v>
      </c>
      <c r="H87" s="125">
        <f t="shared" si="21"/>
        <v>69</v>
      </c>
      <c r="I87" s="125">
        <f t="shared" si="21"/>
        <v>84</v>
      </c>
      <c r="J87" s="124">
        <f t="shared" si="16"/>
        <v>215</v>
      </c>
      <c r="K87" s="124">
        <f t="shared" si="17"/>
        <v>527</v>
      </c>
      <c r="L87" s="124">
        <f t="shared" si="18"/>
        <v>742</v>
      </c>
    </row>
    <row r="88" spans="1:12" ht="27.75">
      <c r="A88" s="141" t="s">
        <v>43</v>
      </c>
      <c r="B88" s="141"/>
      <c r="C88" s="13" t="s">
        <v>4</v>
      </c>
      <c r="D88" s="4">
        <v>0</v>
      </c>
      <c r="E88" s="4">
        <v>0</v>
      </c>
      <c r="F88" s="4">
        <v>313</v>
      </c>
      <c r="G88" s="4">
        <v>114</v>
      </c>
      <c r="H88" s="4">
        <v>53</v>
      </c>
      <c r="I88" s="4">
        <v>11</v>
      </c>
      <c r="J88" s="124">
        <f t="shared" si="16"/>
        <v>366</v>
      </c>
      <c r="K88" s="124">
        <f t="shared" si="17"/>
        <v>125</v>
      </c>
      <c r="L88" s="124">
        <f t="shared" si="18"/>
        <v>491</v>
      </c>
    </row>
    <row r="89" spans="1:12" ht="27.75">
      <c r="A89" s="141"/>
      <c r="B89" s="141"/>
      <c r="C89" s="4" t="s">
        <v>5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124">
        <f t="shared" si="16"/>
        <v>0</v>
      </c>
      <c r="K89" s="124">
        <f t="shared" si="17"/>
        <v>0</v>
      </c>
      <c r="L89" s="124">
        <f t="shared" si="18"/>
        <v>0</v>
      </c>
    </row>
    <row r="90" spans="1:12" ht="27.75">
      <c r="A90" s="141"/>
      <c r="B90" s="141"/>
      <c r="C90" s="125" t="s">
        <v>51</v>
      </c>
      <c r="D90" s="125">
        <f aca="true" t="shared" si="22" ref="D90:I90">SUM(D88:D89)</f>
        <v>0</v>
      </c>
      <c r="E90" s="125">
        <f t="shared" si="22"/>
        <v>0</v>
      </c>
      <c r="F90" s="125">
        <f t="shared" si="22"/>
        <v>313</v>
      </c>
      <c r="G90" s="125">
        <f t="shared" si="22"/>
        <v>114</v>
      </c>
      <c r="H90" s="125">
        <f t="shared" si="22"/>
        <v>53</v>
      </c>
      <c r="I90" s="125">
        <f t="shared" si="22"/>
        <v>11</v>
      </c>
      <c r="J90" s="124">
        <f t="shared" si="16"/>
        <v>366</v>
      </c>
      <c r="K90" s="124">
        <f t="shared" si="17"/>
        <v>125</v>
      </c>
      <c r="L90" s="124">
        <f t="shared" si="18"/>
        <v>491</v>
      </c>
    </row>
    <row r="91" spans="1:12" ht="27.75">
      <c r="A91" s="141" t="s">
        <v>44</v>
      </c>
      <c r="B91" s="141"/>
      <c r="C91" s="13" t="s">
        <v>4</v>
      </c>
      <c r="D91" s="4">
        <v>0</v>
      </c>
      <c r="E91" s="4">
        <v>0</v>
      </c>
      <c r="F91" s="4">
        <v>127</v>
      </c>
      <c r="G91" s="4">
        <v>58</v>
      </c>
      <c r="H91" s="4">
        <v>43</v>
      </c>
      <c r="I91" s="4">
        <v>3</v>
      </c>
      <c r="J91" s="124">
        <f t="shared" si="16"/>
        <v>170</v>
      </c>
      <c r="K91" s="124">
        <f t="shared" si="17"/>
        <v>61</v>
      </c>
      <c r="L91" s="124">
        <f t="shared" si="18"/>
        <v>231</v>
      </c>
    </row>
    <row r="92" spans="1:12" ht="27.75">
      <c r="A92" s="141" t="s">
        <v>185</v>
      </c>
      <c r="B92" s="141"/>
      <c r="C92" s="4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124">
        <f t="shared" si="16"/>
        <v>0</v>
      </c>
      <c r="K92" s="124">
        <f t="shared" si="17"/>
        <v>0</v>
      </c>
      <c r="L92" s="124">
        <f t="shared" si="18"/>
        <v>0</v>
      </c>
    </row>
    <row r="93" spans="1:12" ht="27.75">
      <c r="A93" s="141" t="s">
        <v>46</v>
      </c>
      <c r="B93" s="141"/>
      <c r="C93" s="4" t="s">
        <v>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124">
        <f t="shared" si="16"/>
        <v>0</v>
      </c>
      <c r="K93" s="124">
        <f t="shared" si="17"/>
        <v>0</v>
      </c>
      <c r="L93" s="124">
        <f t="shared" si="18"/>
        <v>0</v>
      </c>
    </row>
    <row r="94" spans="1:12" ht="27.75">
      <c r="A94" s="141"/>
      <c r="B94" s="141"/>
      <c r="C94" s="4" t="s">
        <v>6</v>
      </c>
      <c r="D94" s="4">
        <v>0</v>
      </c>
      <c r="E94" s="4">
        <v>0</v>
      </c>
      <c r="F94" s="17">
        <v>37</v>
      </c>
      <c r="G94" s="17">
        <v>16</v>
      </c>
      <c r="H94" s="4">
        <v>0</v>
      </c>
      <c r="I94" s="4">
        <v>0</v>
      </c>
      <c r="J94" s="124">
        <f t="shared" si="16"/>
        <v>37</v>
      </c>
      <c r="K94" s="124">
        <f t="shared" si="17"/>
        <v>16</v>
      </c>
      <c r="L94" s="124">
        <f t="shared" si="18"/>
        <v>53</v>
      </c>
    </row>
    <row r="95" spans="1:12" ht="27.75">
      <c r="A95" s="141"/>
      <c r="B95" s="141"/>
      <c r="C95" s="4" t="s">
        <v>7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124">
        <f t="shared" si="16"/>
        <v>0</v>
      </c>
      <c r="K95" s="124">
        <f t="shared" si="17"/>
        <v>0</v>
      </c>
      <c r="L95" s="124">
        <f t="shared" si="18"/>
        <v>0</v>
      </c>
    </row>
    <row r="96" spans="1:12" ht="27.75">
      <c r="A96" s="141"/>
      <c r="B96" s="141"/>
      <c r="C96" s="4" t="s">
        <v>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124">
        <f t="shared" si="16"/>
        <v>0</v>
      </c>
      <c r="K96" s="124">
        <f t="shared" si="17"/>
        <v>0</v>
      </c>
      <c r="L96" s="124">
        <f t="shared" si="18"/>
        <v>0</v>
      </c>
    </row>
    <row r="97" spans="1:12" ht="27.75">
      <c r="A97" s="141"/>
      <c r="B97" s="141"/>
      <c r="C97" s="125" t="s">
        <v>51</v>
      </c>
      <c r="D97" s="125">
        <f aca="true" t="shared" si="23" ref="D97:I97">SUM(D93:D96)</f>
        <v>0</v>
      </c>
      <c r="E97" s="125">
        <f t="shared" si="23"/>
        <v>0</v>
      </c>
      <c r="F97" s="125">
        <f t="shared" si="23"/>
        <v>37</v>
      </c>
      <c r="G97" s="125">
        <f t="shared" si="23"/>
        <v>16</v>
      </c>
      <c r="H97" s="125">
        <f t="shared" si="23"/>
        <v>0</v>
      </c>
      <c r="I97" s="125">
        <f t="shared" si="23"/>
        <v>0</v>
      </c>
      <c r="J97" s="124">
        <f t="shared" si="16"/>
        <v>37</v>
      </c>
      <c r="K97" s="124">
        <f t="shared" si="17"/>
        <v>16</v>
      </c>
      <c r="L97" s="124">
        <f t="shared" si="18"/>
        <v>53</v>
      </c>
    </row>
    <row r="98" spans="1:12" ht="27.75">
      <c r="A98" s="141" t="s">
        <v>47</v>
      </c>
      <c r="B98" s="141"/>
      <c r="C98" s="13" t="s">
        <v>4</v>
      </c>
      <c r="D98" s="4">
        <v>0</v>
      </c>
      <c r="E98" s="4">
        <v>0</v>
      </c>
      <c r="F98" s="4">
        <v>51</v>
      </c>
      <c r="G98" s="4">
        <v>84</v>
      </c>
      <c r="H98" s="4">
        <v>4</v>
      </c>
      <c r="I98" s="4">
        <v>2</v>
      </c>
      <c r="J98" s="124">
        <f t="shared" si="16"/>
        <v>55</v>
      </c>
      <c r="K98" s="124">
        <f t="shared" si="17"/>
        <v>86</v>
      </c>
      <c r="L98" s="124">
        <f t="shared" si="18"/>
        <v>141</v>
      </c>
    </row>
    <row r="99" spans="1:12" ht="27.75">
      <c r="A99" s="141"/>
      <c r="B99" s="141"/>
      <c r="C99" s="4" t="s">
        <v>5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24">
        <f t="shared" si="16"/>
        <v>0</v>
      </c>
      <c r="K99" s="124">
        <f t="shared" si="17"/>
        <v>0</v>
      </c>
      <c r="L99" s="124">
        <f t="shared" si="18"/>
        <v>0</v>
      </c>
    </row>
    <row r="100" spans="1:12" ht="27.75">
      <c r="A100" s="141"/>
      <c r="B100" s="141"/>
      <c r="C100" s="125" t="s">
        <v>51</v>
      </c>
      <c r="D100" s="125">
        <f aca="true" t="shared" si="24" ref="D100:I100">SUM(D98:D99)</f>
        <v>0</v>
      </c>
      <c r="E100" s="125">
        <f t="shared" si="24"/>
        <v>0</v>
      </c>
      <c r="F100" s="125">
        <f t="shared" si="24"/>
        <v>51</v>
      </c>
      <c r="G100" s="125">
        <f t="shared" si="24"/>
        <v>84</v>
      </c>
      <c r="H100" s="125">
        <f t="shared" si="24"/>
        <v>4</v>
      </c>
      <c r="I100" s="125">
        <f t="shared" si="24"/>
        <v>2</v>
      </c>
      <c r="J100" s="124">
        <f t="shared" si="16"/>
        <v>55</v>
      </c>
      <c r="K100" s="124">
        <f t="shared" si="17"/>
        <v>86</v>
      </c>
      <c r="L100" s="124">
        <f t="shared" si="18"/>
        <v>141</v>
      </c>
    </row>
    <row r="101" spans="1:12" ht="27.75">
      <c r="A101" s="141" t="s">
        <v>48</v>
      </c>
      <c r="B101" s="141"/>
      <c r="C101" s="4" t="s">
        <v>7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124">
        <f t="shared" si="16"/>
        <v>0</v>
      </c>
      <c r="K101" s="124">
        <f t="shared" si="17"/>
        <v>0</v>
      </c>
      <c r="L101" s="124">
        <f t="shared" si="18"/>
        <v>0</v>
      </c>
    </row>
    <row r="102" spans="1:12" ht="27.75">
      <c r="A102" s="141" t="s">
        <v>49</v>
      </c>
      <c r="B102" s="141"/>
      <c r="C102" s="4" t="s">
        <v>6</v>
      </c>
      <c r="D102" s="4">
        <v>0</v>
      </c>
      <c r="E102" s="4">
        <v>0</v>
      </c>
      <c r="F102" s="17">
        <v>12</v>
      </c>
      <c r="G102" s="17">
        <v>10</v>
      </c>
      <c r="H102" s="4">
        <v>0</v>
      </c>
      <c r="I102" s="4">
        <v>0</v>
      </c>
      <c r="J102" s="124">
        <f t="shared" si="16"/>
        <v>12</v>
      </c>
      <c r="K102" s="124">
        <f t="shared" si="17"/>
        <v>10</v>
      </c>
      <c r="L102" s="124">
        <f t="shared" si="18"/>
        <v>22</v>
      </c>
    </row>
    <row r="103" spans="1:12" ht="27.75">
      <c r="A103" s="141"/>
      <c r="B103" s="141"/>
      <c r="C103" s="4" t="s">
        <v>7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24">
        <f t="shared" si="16"/>
        <v>0</v>
      </c>
      <c r="K103" s="124">
        <f t="shared" si="17"/>
        <v>0</v>
      </c>
      <c r="L103" s="124">
        <f t="shared" si="18"/>
        <v>0</v>
      </c>
    </row>
    <row r="104" spans="1:12" ht="27.75">
      <c r="A104" s="141"/>
      <c r="B104" s="141"/>
      <c r="C104" s="125" t="s">
        <v>51</v>
      </c>
      <c r="D104" s="125">
        <f aca="true" t="shared" si="25" ref="D104:I104">SUM(D102:D103)</f>
        <v>0</v>
      </c>
      <c r="E104" s="125">
        <f t="shared" si="25"/>
        <v>0</v>
      </c>
      <c r="F104" s="125">
        <f t="shared" si="25"/>
        <v>12</v>
      </c>
      <c r="G104" s="125">
        <f t="shared" si="25"/>
        <v>10</v>
      </c>
      <c r="H104" s="125">
        <f t="shared" si="25"/>
        <v>0</v>
      </c>
      <c r="I104" s="125">
        <f t="shared" si="25"/>
        <v>0</v>
      </c>
      <c r="J104" s="124">
        <f t="shared" si="16"/>
        <v>12</v>
      </c>
      <c r="K104" s="124">
        <f t="shared" si="17"/>
        <v>10</v>
      </c>
      <c r="L104" s="124">
        <f t="shared" si="18"/>
        <v>22</v>
      </c>
    </row>
    <row r="105" spans="1:12" ht="27.75">
      <c r="A105" s="141" t="s">
        <v>50</v>
      </c>
      <c r="B105" s="141"/>
      <c r="C105" s="4" t="s">
        <v>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124">
        <f t="shared" si="16"/>
        <v>0</v>
      </c>
      <c r="K105" s="124">
        <f t="shared" si="17"/>
        <v>0</v>
      </c>
      <c r="L105" s="124">
        <f t="shared" si="18"/>
        <v>0</v>
      </c>
    </row>
    <row r="106" spans="1:12" ht="27.75">
      <c r="A106" s="141" t="s">
        <v>51</v>
      </c>
      <c r="B106" s="141"/>
      <c r="C106" s="125" t="s">
        <v>4</v>
      </c>
      <c r="D106" s="125">
        <f aca="true" t="shared" si="26" ref="D106:I106">D4+D10+D15+D20+D26+D31+D36+D49+D56+D63+D69+D70+D76+D82+D88+D91+D98</f>
        <v>29</v>
      </c>
      <c r="E106" s="125">
        <f t="shared" si="26"/>
        <v>80</v>
      </c>
      <c r="F106" s="125">
        <f t="shared" si="26"/>
        <v>4597</v>
      </c>
      <c r="G106" s="125">
        <f t="shared" si="26"/>
        <v>3450</v>
      </c>
      <c r="H106" s="125">
        <f t="shared" si="26"/>
        <v>777</v>
      </c>
      <c r="I106" s="125">
        <f t="shared" si="26"/>
        <v>413</v>
      </c>
      <c r="J106" s="124">
        <f aca="true" t="shared" si="27" ref="J106:J139">D106+F106+H106</f>
        <v>5403</v>
      </c>
      <c r="K106" s="124">
        <f aca="true" t="shared" si="28" ref="K106:K139">E106+G106+I106</f>
        <v>3943</v>
      </c>
      <c r="L106" s="124">
        <f aca="true" t="shared" si="29" ref="L106:L140">J106+K106</f>
        <v>9346</v>
      </c>
    </row>
    <row r="107" spans="1:12" ht="27.75">
      <c r="A107" s="141"/>
      <c r="B107" s="141"/>
      <c r="C107" s="125" t="s">
        <v>5</v>
      </c>
      <c r="D107" s="125">
        <f aca="true" t="shared" si="30" ref="D107:I107">D5+D11+D16+D21+D27+D32+D37+D43+D50+D57+D64+D71+D77+D83+D89+D93+D99</f>
        <v>27</v>
      </c>
      <c r="E107" s="125">
        <f t="shared" si="30"/>
        <v>0</v>
      </c>
      <c r="F107" s="125">
        <f t="shared" si="30"/>
        <v>1484</v>
      </c>
      <c r="G107" s="125">
        <f t="shared" si="30"/>
        <v>852</v>
      </c>
      <c r="H107" s="125">
        <f t="shared" si="30"/>
        <v>130</v>
      </c>
      <c r="I107" s="125">
        <f t="shared" si="30"/>
        <v>56</v>
      </c>
      <c r="J107" s="124">
        <f t="shared" si="27"/>
        <v>1641</v>
      </c>
      <c r="K107" s="124">
        <f t="shared" si="28"/>
        <v>908</v>
      </c>
      <c r="L107" s="124">
        <f t="shared" si="29"/>
        <v>2549</v>
      </c>
    </row>
    <row r="108" spans="1:12" ht="27.75">
      <c r="A108" s="141"/>
      <c r="B108" s="141"/>
      <c r="C108" s="125" t="s">
        <v>6</v>
      </c>
      <c r="D108" s="125">
        <f aca="true" t="shared" si="31" ref="D108:I108">D6+D12+D17+D22+D28+D33+D38+D42+D44+D51+D58+D61+D65+D72+D78+D84+D94+D102</f>
        <v>0</v>
      </c>
      <c r="E108" s="125">
        <f t="shared" si="31"/>
        <v>0</v>
      </c>
      <c r="F108" s="125">
        <f t="shared" si="31"/>
        <v>1021</v>
      </c>
      <c r="G108" s="125">
        <f t="shared" si="31"/>
        <v>953</v>
      </c>
      <c r="H108" s="125">
        <f t="shared" si="31"/>
        <v>43</v>
      </c>
      <c r="I108" s="125">
        <f t="shared" si="31"/>
        <v>26</v>
      </c>
      <c r="J108" s="124">
        <f t="shared" si="27"/>
        <v>1064</v>
      </c>
      <c r="K108" s="124">
        <f t="shared" si="28"/>
        <v>979</v>
      </c>
      <c r="L108" s="124">
        <f t="shared" si="29"/>
        <v>2043</v>
      </c>
    </row>
    <row r="109" spans="1:12" ht="27.75">
      <c r="A109" s="141"/>
      <c r="B109" s="141"/>
      <c r="C109" s="125" t="s">
        <v>7</v>
      </c>
      <c r="D109" s="125">
        <f aca="true" t="shared" si="32" ref="D109:I109">D105+D103+D101+D95+D92+D85+D79+D73+D66+D59+D55+D52+D46+D39+D34+D29+D23+D18+D13+D7</f>
        <v>12</v>
      </c>
      <c r="E109" s="125">
        <f t="shared" si="32"/>
        <v>11</v>
      </c>
      <c r="F109" s="125">
        <f t="shared" si="32"/>
        <v>597</v>
      </c>
      <c r="G109" s="125">
        <f t="shared" si="32"/>
        <v>669</v>
      </c>
      <c r="H109" s="125">
        <f t="shared" si="32"/>
        <v>79</v>
      </c>
      <c r="I109" s="125">
        <f t="shared" si="32"/>
        <v>65</v>
      </c>
      <c r="J109" s="124">
        <f t="shared" si="27"/>
        <v>688</v>
      </c>
      <c r="K109" s="124">
        <f t="shared" si="28"/>
        <v>745</v>
      </c>
      <c r="L109" s="124">
        <f t="shared" si="29"/>
        <v>1433</v>
      </c>
    </row>
    <row r="110" spans="1:12" ht="27.75">
      <c r="A110" s="141"/>
      <c r="B110" s="141"/>
      <c r="C110" s="125" t="s">
        <v>8</v>
      </c>
      <c r="D110" s="125">
        <f aca="true" t="shared" si="33" ref="D110:I110">D8+D24+D40+D47+D53+D60+D67+D74+D80+D86+D96</f>
        <v>0</v>
      </c>
      <c r="E110" s="125">
        <f t="shared" si="33"/>
        <v>0</v>
      </c>
      <c r="F110" s="125">
        <f t="shared" si="33"/>
        <v>156</v>
      </c>
      <c r="G110" s="125">
        <f t="shared" si="33"/>
        <v>116</v>
      </c>
      <c r="H110" s="125">
        <f t="shared" si="33"/>
        <v>11</v>
      </c>
      <c r="I110" s="125">
        <f t="shared" si="33"/>
        <v>3</v>
      </c>
      <c r="J110" s="124">
        <f t="shared" si="27"/>
        <v>167</v>
      </c>
      <c r="K110" s="124">
        <f t="shared" si="28"/>
        <v>119</v>
      </c>
      <c r="L110" s="124">
        <f t="shared" si="29"/>
        <v>286</v>
      </c>
    </row>
    <row r="111" spans="1:12" ht="27.75">
      <c r="A111" s="141"/>
      <c r="B111" s="141"/>
      <c r="C111" s="125" t="s">
        <v>51</v>
      </c>
      <c r="D111" s="125">
        <f aca="true" t="shared" si="34" ref="D111:I111">D105+D104+D101+D100+D97+D92+D91+D90+D87+D81+D75+D69+D68+D62+D55+D54+D48+D45+D42+D41+D35+D30+D25+D19+D14+D9</f>
        <v>68</v>
      </c>
      <c r="E111" s="125">
        <f t="shared" si="34"/>
        <v>91</v>
      </c>
      <c r="F111" s="125">
        <f t="shared" si="34"/>
        <v>7855</v>
      </c>
      <c r="G111" s="125">
        <f t="shared" si="34"/>
        <v>6040</v>
      </c>
      <c r="H111" s="125">
        <f t="shared" si="34"/>
        <v>1040</v>
      </c>
      <c r="I111" s="125">
        <f t="shared" si="34"/>
        <v>563</v>
      </c>
      <c r="J111" s="124">
        <f t="shared" si="27"/>
        <v>8963</v>
      </c>
      <c r="K111" s="124">
        <f t="shared" si="28"/>
        <v>6694</v>
      </c>
      <c r="L111" s="124">
        <f t="shared" si="29"/>
        <v>15657</v>
      </c>
    </row>
    <row r="112" spans="1:12" ht="18.75" customHeight="1">
      <c r="A112" s="154" t="s">
        <v>59</v>
      </c>
      <c r="B112" s="154"/>
      <c r="C112" s="6" t="s">
        <v>4</v>
      </c>
      <c r="D112" s="6">
        <v>1165</v>
      </c>
      <c r="E112" s="6">
        <v>917</v>
      </c>
      <c r="F112" s="6">
        <v>0</v>
      </c>
      <c r="G112" s="6">
        <v>0</v>
      </c>
      <c r="H112" s="6">
        <v>0</v>
      </c>
      <c r="I112" s="6">
        <v>0</v>
      </c>
      <c r="J112" s="124">
        <f t="shared" si="27"/>
        <v>1165</v>
      </c>
      <c r="K112" s="124">
        <f t="shared" si="28"/>
        <v>917</v>
      </c>
      <c r="L112" s="124">
        <f t="shared" si="29"/>
        <v>2082</v>
      </c>
    </row>
    <row r="113" spans="1:12" ht="27.75">
      <c r="A113" s="154"/>
      <c r="B113" s="154"/>
      <c r="C113" s="13" t="s">
        <v>5</v>
      </c>
      <c r="D113" s="4">
        <v>226</v>
      </c>
      <c r="E113" s="4">
        <v>252</v>
      </c>
      <c r="F113" s="6">
        <v>0</v>
      </c>
      <c r="G113" s="6">
        <v>0</v>
      </c>
      <c r="H113" s="6">
        <v>0</v>
      </c>
      <c r="I113" s="6">
        <v>0</v>
      </c>
      <c r="J113" s="124">
        <f aca="true" t="shared" si="35" ref="J113:K116">D113+F113+H113</f>
        <v>226</v>
      </c>
      <c r="K113" s="124">
        <f t="shared" si="35"/>
        <v>252</v>
      </c>
      <c r="L113" s="124">
        <f>J113+K113</f>
        <v>478</v>
      </c>
    </row>
    <row r="114" spans="1:12" ht="27.75">
      <c r="A114" s="154"/>
      <c r="B114" s="154"/>
      <c r="C114" s="6" t="s">
        <v>61</v>
      </c>
      <c r="D114" s="6">
        <v>221</v>
      </c>
      <c r="E114" s="6">
        <v>419</v>
      </c>
      <c r="F114" s="6">
        <v>0</v>
      </c>
      <c r="G114" s="6">
        <v>0</v>
      </c>
      <c r="H114" s="6">
        <v>0</v>
      </c>
      <c r="I114" s="6">
        <v>0</v>
      </c>
      <c r="J114" s="124">
        <f t="shared" si="35"/>
        <v>221</v>
      </c>
      <c r="K114" s="124">
        <f t="shared" si="35"/>
        <v>419</v>
      </c>
      <c r="L114" s="124">
        <f>J114+K114</f>
        <v>640</v>
      </c>
    </row>
    <row r="115" spans="1:12" ht="27.75">
      <c r="A115" s="154"/>
      <c r="B115" s="154"/>
      <c r="C115" s="6" t="s">
        <v>60</v>
      </c>
      <c r="D115" s="6">
        <v>148</v>
      </c>
      <c r="E115" s="6">
        <v>102</v>
      </c>
      <c r="F115" s="4">
        <v>0</v>
      </c>
      <c r="G115" s="4">
        <v>0</v>
      </c>
      <c r="H115" s="4">
        <v>0</v>
      </c>
      <c r="I115" s="4">
        <v>0</v>
      </c>
      <c r="J115" s="124">
        <f t="shared" si="35"/>
        <v>148</v>
      </c>
      <c r="K115" s="124">
        <f t="shared" si="35"/>
        <v>102</v>
      </c>
      <c r="L115" s="124">
        <f>J115+K115</f>
        <v>250</v>
      </c>
    </row>
    <row r="116" spans="1:12" ht="27.75">
      <c r="A116" s="154"/>
      <c r="B116" s="154"/>
      <c r="C116" s="125" t="s">
        <v>51</v>
      </c>
      <c r="D116" s="126">
        <f aca="true" t="shared" si="36" ref="D116:I116">SUM(D112:D115)</f>
        <v>1760</v>
      </c>
      <c r="E116" s="126">
        <f t="shared" si="36"/>
        <v>1690</v>
      </c>
      <c r="F116" s="126">
        <f t="shared" si="36"/>
        <v>0</v>
      </c>
      <c r="G116" s="126">
        <f t="shared" si="36"/>
        <v>0</v>
      </c>
      <c r="H116" s="126">
        <f t="shared" si="36"/>
        <v>0</v>
      </c>
      <c r="I116" s="126">
        <f t="shared" si="36"/>
        <v>0</v>
      </c>
      <c r="J116" s="124">
        <f t="shared" si="35"/>
        <v>1760</v>
      </c>
      <c r="K116" s="124">
        <f t="shared" si="35"/>
        <v>1690</v>
      </c>
      <c r="L116" s="124">
        <f>J116+K116</f>
        <v>3450</v>
      </c>
    </row>
    <row r="117" spans="1:12" ht="27.75">
      <c r="A117" s="154" t="s">
        <v>62</v>
      </c>
      <c r="B117" s="154"/>
      <c r="C117" s="6" t="s">
        <v>4</v>
      </c>
      <c r="D117" s="6">
        <v>230</v>
      </c>
      <c r="E117" s="6">
        <v>52</v>
      </c>
      <c r="F117" s="4">
        <v>108</v>
      </c>
      <c r="G117" s="4">
        <v>31</v>
      </c>
      <c r="H117" s="4">
        <v>3</v>
      </c>
      <c r="I117" s="4">
        <v>0</v>
      </c>
      <c r="J117" s="124">
        <f t="shared" si="27"/>
        <v>341</v>
      </c>
      <c r="K117" s="124">
        <f t="shared" si="28"/>
        <v>83</v>
      </c>
      <c r="L117" s="124">
        <f t="shared" si="29"/>
        <v>424</v>
      </c>
    </row>
    <row r="118" spans="1:12" ht="27.75">
      <c r="A118" s="154" t="s">
        <v>63</v>
      </c>
      <c r="B118" s="154"/>
      <c r="C118" s="6" t="s">
        <v>4</v>
      </c>
      <c r="D118" s="6">
        <v>96</v>
      </c>
      <c r="E118" s="6">
        <v>9</v>
      </c>
      <c r="F118" s="4">
        <v>23</v>
      </c>
      <c r="G118" s="4">
        <v>11</v>
      </c>
      <c r="H118" s="4">
        <v>8</v>
      </c>
      <c r="I118" s="4">
        <v>0</v>
      </c>
      <c r="J118" s="124">
        <f t="shared" si="27"/>
        <v>127</v>
      </c>
      <c r="K118" s="124">
        <f t="shared" si="28"/>
        <v>20</v>
      </c>
      <c r="L118" s="124">
        <f t="shared" si="29"/>
        <v>147</v>
      </c>
    </row>
    <row r="119" spans="1:12" ht="27.75">
      <c r="A119" s="154" t="s">
        <v>64</v>
      </c>
      <c r="B119" s="154"/>
      <c r="C119" s="6" t="s">
        <v>4</v>
      </c>
      <c r="D119" s="6">
        <v>0</v>
      </c>
      <c r="E119" s="6">
        <v>0</v>
      </c>
      <c r="F119" s="4">
        <v>84</v>
      </c>
      <c r="G119" s="4">
        <v>73</v>
      </c>
      <c r="H119" s="6">
        <v>0</v>
      </c>
      <c r="I119" s="6">
        <v>0</v>
      </c>
      <c r="J119" s="124">
        <f t="shared" si="27"/>
        <v>84</v>
      </c>
      <c r="K119" s="124">
        <f t="shared" si="28"/>
        <v>73</v>
      </c>
      <c r="L119" s="124">
        <f t="shared" si="29"/>
        <v>157</v>
      </c>
    </row>
    <row r="120" spans="1:12" ht="27.75">
      <c r="A120" s="154" t="s">
        <v>65</v>
      </c>
      <c r="B120" s="154"/>
      <c r="C120" s="6" t="s">
        <v>4</v>
      </c>
      <c r="D120" s="6">
        <v>0</v>
      </c>
      <c r="E120" s="6">
        <v>0</v>
      </c>
      <c r="F120" s="4">
        <v>62</v>
      </c>
      <c r="G120" s="4">
        <v>35</v>
      </c>
      <c r="H120" s="6">
        <v>0</v>
      </c>
      <c r="I120" s="6">
        <v>2</v>
      </c>
      <c r="J120" s="124">
        <f t="shared" si="27"/>
        <v>62</v>
      </c>
      <c r="K120" s="124">
        <f t="shared" si="28"/>
        <v>37</v>
      </c>
      <c r="L120" s="124">
        <f t="shared" si="29"/>
        <v>99</v>
      </c>
    </row>
    <row r="121" spans="1:12" ht="27.75">
      <c r="A121" s="154" t="s">
        <v>184</v>
      </c>
      <c r="B121" s="154"/>
      <c r="C121" s="6" t="s">
        <v>5</v>
      </c>
      <c r="D121" s="4">
        <v>0</v>
      </c>
      <c r="E121" s="4">
        <v>0</v>
      </c>
      <c r="F121" s="4">
        <v>49</v>
      </c>
      <c r="G121" s="4">
        <v>12</v>
      </c>
      <c r="H121" s="4">
        <v>4</v>
      </c>
      <c r="I121" s="4">
        <v>1</v>
      </c>
      <c r="J121" s="124">
        <f t="shared" si="27"/>
        <v>53</v>
      </c>
      <c r="K121" s="124">
        <f t="shared" si="28"/>
        <v>13</v>
      </c>
      <c r="L121" s="124">
        <f t="shared" si="29"/>
        <v>66</v>
      </c>
    </row>
    <row r="122" spans="1:12" ht="18.75" customHeight="1">
      <c r="A122" s="163" t="s">
        <v>411</v>
      </c>
      <c r="B122" s="164"/>
      <c r="C122" s="6" t="s">
        <v>4</v>
      </c>
      <c r="D122" s="6">
        <v>0</v>
      </c>
      <c r="E122" s="6">
        <v>0</v>
      </c>
      <c r="F122" s="4">
        <v>11</v>
      </c>
      <c r="G122" s="4">
        <v>40</v>
      </c>
      <c r="H122" s="6">
        <v>1</v>
      </c>
      <c r="I122" s="6">
        <v>0</v>
      </c>
      <c r="J122" s="124">
        <f t="shared" si="27"/>
        <v>12</v>
      </c>
      <c r="K122" s="124">
        <f t="shared" si="28"/>
        <v>40</v>
      </c>
      <c r="L122" s="124">
        <f t="shared" si="29"/>
        <v>52</v>
      </c>
    </row>
    <row r="123" spans="1:12" ht="27.75">
      <c r="A123" s="165"/>
      <c r="B123" s="166"/>
      <c r="C123" s="6" t="s">
        <v>5</v>
      </c>
      <c r="D123" s="4">
        <v>0</v>
      </c>
      <c r="E123" s="4">
        <v>0</v>
      </c>
      <c r="F123" s="4">
        <v>130</v>
      </c>
      <c r="G123" s="4">
        <v>139</v>
      </c>
      <c r="H123" s="6">
        <v>0</v>
      </c>
      <c r="I123" s="6">
        <v>0</v>
      </c>
      <c r="J123" s="124">
        <f t="shared" si="27"/>
        <v>130</v>
      </c>
      <c r="K123" s="124">
        <f t="shared" si="28"/>
        <v>139</v>
      </c>
      <c r="L123" s="124">
        <f t="shared" si="29"/>
        <v>269</v>
      </c>
    </row>
    <row r="124" spans="1:12" ht="27.75">
      <c r="A124" s="165"/>
      <c r="B124" s="166"/>
      <c r="C124" s="6" t="s">
        <v>61</v>
      </c>
      <c r="D124" s="4">
        <v>0</v>
      </c>
      <c r="E124" s="4">
        <v>0</v>
      </c>
      <c r="F124" s="4">
        <v>4</v>
      </c>
      <c r="G124" s="4">
        <v>5</v>
      </c>
      <c r="H124" s="4">
        <v>0</v>
      </c>
      <c r="I124" s="4">
        <v>0</v>
      </c>
      <c r="J124" s="124">
        <f t="shared" si="27"/>
        <v>4</v>
      </c>
      <c r="K124" s="124">
        <f t="shared" si="28"/>
        <v>5</v>
      </c>
      <c r="L124" s="124">
        <f t="shared" si="29"/>
        <v>9</v>
      </c>
    </row>
    <row r="125" spans="1:12" ht="27.75">
      <c r="A125" s="165"/>
      <c r="B125" s="166"/>
      <c r="C125" s="6" t="s">
        <v>7</v>
      </c>
      <c r="D125" s="4">
        <v>30</v>
      </c>
      <c r="E125" s="4">
        <v>32</v>
      </c>
      <c r="F125" s="4">
        <v>86</v>
      </c>
      <c r="G125" s="4">
        <v>56</v>
      </c>
      <c r="H125" s="4">
        <v>0</v>
      </c>
      <c r="I125" s="4">
        <v>0</v>
      </c>
      <c r="J125" s="124">
        <f>D125+F125+H125</f>
        <v>116</v>
      </c>
      <c r="K125" s="124">
        <f>E125+G125+I125</f>
        <v>88</v>
      </c>
      <c r="L125" s="124">
        <f>J125+K125</f>
        <v>204</v>
      </c>
    </row>
    <row r="126" spans="1:12" ht="27.75">
      <c r="A126" s="167"/>
      <c r="B126" s="168"/>
      <c r="C126" s="125" t="s">
        <v>51</v>
      </c>
      <c r="D126" s="125">
        <f aca="true" t="shared" si="37" ref="D126:I126">SUM(D122:D125)</f>
        <v>30</v>
      </c>
      <c r="E126" s="125">
        <f t="shared" si="37"/>
        <v>32</v>
      </c>
      <c r="F126" s="125">
        <f t="shared" si="37"/>
        <v>231</v>
      </c>
      <c r="G126" s="125">
        <f t="shared" si="37"/>
        <v>240</v>
      </c>
      <c r="H126" s="125">
        <f t="shared" si="37"/>
        <v>1</v>
      </c>
      <c r="I126" s="125">
        <f t="shared" si="37"/>
        <v>0</v>
      </c>
      <c r="J126" s="124">
        <f>D126+F126+H126</f>
        <v>262</v>
      </c>
      <c r="K126" s="124">
        <f>E126+G126+I126</f>
        <v>272</v>
      </c>
      <c r="L126" s="124">
        <f>J126+K126</f>
        <v>534</v>
      </c>
    </row>
    <row r="127" spans="1:12" ht="27.75">
      <c r="A127" s="146" t="s">
        <v>257</v>
      </c>
      <c r="B127" s="146"/>
      <c r="C127" s="17" t="s">
        <v>61</v>
      </c>
      <c r="D127" s="4">
        <v>0</v>
      </c>
      <c r="E127" s="4">
        <v>0</v>
      </c>
      <c r="F127" s="4">
        <v>24</v>
      </c>
      <c r="G127" s="4">
        <v>24</v>
      </c>
      <c r="H127" s="4">
        <v>0</v>
      </c>
      <c r="I127" s="4">
        <v>1</v>
      </c>
      <c r="J127" s="124">
        <f t="shared" si="27"/>
        <v>24</v>
      </c>
      <c r="K127" s="124">
        <f t="shared" si="28"/>
        <v>25</v>
      </c>
      <c r="L127" s="124">
        <f t="shared" si="29"/>
        <v>49</v>
      </c>
    </row>
    <row r="128" spans="1:12" ht="27.75">
      <c r="A128" s="146" t="s">
        <v>258</v>
      </c>
      <c r="B128" s="146"/>
      <c r="C128" s="17" t="s">
        <v>61</v>
      </c>
      <c r="D128" s="4">
        <v>0</v>
      </c>
      <c r="E128" s="4">
        <v>0</v>
      </c>
      <c r="F128" s="6">
        <v>9</v>
      </c>
      <c r="G128" s="6">
        <v>4</v>
      </c>
      <c r="H128" s="4">
        <v>0</v>
      </c>
      <c r="I128" s="4">
        <v>0</v>
      </c>
      <c r="J128" s="124">
        <f t="shared" si="27"/>
        <v>9</v>
      </c>
      <c r="K128" s="124">
        <f t="shared" si="28"/>
        <v>4</v>
      </c>
      <c r="L128" s="124">
        <f t="shared" si="29"/>
        <v>13</v>
      </c>
    </row>
    <row r="129" spans="1:12" ht="27.75">
      <c r="A129" s="154" t="s">
        <v>67</v>
      </c>
      <c r="B129" s="154"/>
      <c r="C129" s="16" t="s">
        <v>68</v>
      </c>
      <c r="D129" s="16">
        <f aca="true" t="shared" si="38" ref="D129:I129">D112+D117+D118+D119+D120+D122</f>
        <v>1491</v>
      </c>
      <c r="E129" s="16">
        <f t="shared" si="38"/>
        <v>978</v>
      </c>
      <c r="F129" s="16">
        <f t="shared" si="38"/>
        <v>288</v>
      </c>
      <c r="G129" s="16">
        <f t="shared" si="38"/>
        <v>190</v>
      </c>
      <c r="H129" s="16">
        <f t="shared" si="38"/>
        <v>12</v>
      </c>
      <c r="I129" s="16">
        <f t="shared" si="38"/>
        <v>2</v>
      </c>
      <c r="J129" s="124">
        <f t="shared" si="27"/>
        <v>1791</v>
      </c>
      <c r="K129" s="124">
        <f t="shared" si="28"/>
        <v>1170</v>
      </c>
      <c r="L129" s="124">
        <f t="shared" si="29"/>
        <v>2961</v>
      </c>
    </row>
    <row r="130" spans="1:12" ht="27.75">
      <c r="A130" s="154"/>
      <c r="B130" s="154"/>
      <c r="C130" s="16" t="s">
        <v>69</v>
      </c>
      <c r="D130" s="135">
        <f>D121+D123+D113</f>
        <v>226</v>
      </c>
      <c r="E130" s="135">
        <f>E121+E123+E113</f>
        <v>252</v>
      </c>
      <c r="F130" s="135">
        <f>F121+F123</f>
        <v>179</v>
      </c>
      <c r="G130" s="135">
        <f>G121+G123</f>
        <v>151</v>
      </c>
      <c r="H130" s="135">
        <f>H121+H123</f>
        <v>4</v>
      </c>
      <c r="I130" s="135">
        <f>I121+I123</f>
        <v>1</v>
      </c>
      <c r="J130" s="124">
        <f t="shared" si="27"/>
        <v>409</v>
      </c>
      <c r="K130" s="124">
        <f t="shared" si="28"/>
        <v>404</v>
      </c>
      <c r="L130" s="124">
        <f t="shared" si="29"/>
        <v>813</v>
      </c>
    </row>
    <row r="131" spans="1:12" ht="27.75">
      <c r="A131" s="154"/>
      <c r="B131" s="154"/>
      <c r="C131" s="16" t="s">
        <v>6</v>
      </c>
      <c r="D131" s="135">
        <f aca="true" t="shared" si="39" ref="D131:I131">D114+D124+D127+D128</f>
        <v>221</v>
      </c>
      <c r="E131" s="135">
        <f t="shared" si="39"/>
        <v>419</v>
      </c>
      <c r="F131" s="135">
        <f t="shared" si="39"/>
        <v>37</v>
      </c>
      <c r="G131" s="135">
        <f t="shared" si="39"/>
        <v>33</v>
      </c>
      <c r="H131" s="135">
        <f t="shared" si="39"/>
        <v>0</v>
      </c>
      <c r="I131" s="135">
        <f t="shared" si="39"/>
        <v>1</v>
      </c>
      <c r="J131" s="124">
        <f t="shared" si="27"/>
        <v>258</v>
      </c>
      <c r="K131" s="124">
        <f t="shared" si="28"/>
        <v>453</v>
      </c>
      <c r="L131" s="124">
        <f t="shared" si="29"/>
        <v>711</v>
      </c>
    </row>
    <row r="132" spans="1:12" ht="27.75">
      <c r="A132" s="154"/>
      <c r="B132" s="154"/>
      <c r="C132" s="16" t="s">
        <v>60</v>
      </c>
      <c r="D132" s="135">
        <f aca="true" t="shared" si="40" ref="D132:I132">D125+D115</f>
        <v>178</v>
      </c>
      <c r="E132" s="135">
        <f t="shared" si="40"/>
        <v>134</v>
      </c>
      <c r="F132" s="135">
        <f t="shared" si="40"/>
        <v>86</v>
      </c>
      <c r="G132" s="135">
        <f t="shared" si="40"/>
        <v>56</v>
      </c>
      <c r="H132" s="135">
        <f t="shared" si="40"/>
        <v>0</v>
      </c>
      <c r="I132" s="135">
        <f t="shared" si="40"/>
        <v>0</v>
      </c>
      <c r="J132" s="124">
        <f t="shared" si="27"/>
        <v>264</v>
      </c>
      <c r="K132" s="124">
        <f t="shared" si="28"/>
        <v>190</v>
      </c>
      <c r="L132" s="124">
        <f t="shared" si="29"/>
        <v>454</v>
      </c>
    </row>
    <row r="133" spans="1:12" ht="27.75">
      <c r="A133" s="154"/>
      <c r="B133" s="154"/>
      <c r="C133" s="16" t="s">
        <v>12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24">
        <f t="shared" si="27"/>
        <v>0</v>
      </c>
      <c r="K133" s="124">
        <f t="shared" si="28"/>
        <v>0</v>
      </c>
      <c r="L133" s="124">
        <f t="shared" si="29"/>
        <v>0</v>
      </c>
    </row>
    <row r="134" spans="1:12" ht="27.75">
      <c r="A134" s="154"/>
      <c r="B134" s="154"/>
      <c r="C134" s="16" t="s">
        <v>51</v>
      </c>
      <c r="D134" s="16">
        <f aca="true" t="shared" si="41" ref="D134:I134">SUM(D129:D133)</f>
        <v>2116</v>
      </c>
      <c r="E134" s="16">
        <f t="shared" si="41"/>
        <v>1783</v>
      </c>
      <c r="F134" s="16">
        <f t="shared" si="41"/>
        <v>590</v>
      </c>
      <c r="G134" s="16">
        <f t="shared" si="41"/>
        <v>430</v>
      </c>
      <c r="H134" s="16">
        <f t="shared" si="41"/>
        <v>16</v>
      </c>
      <c r="I134" s="16">
        <f t="shared" si="41"/>
        <v>4</v>
      </c>
      <c r="J134" s="124">
        <f t="shared" si="27"/>
        <v>2722</v>
      </c>
      <c r="K134" s="124">
        <f t="shared" si="28"/>
        <v>2217</v>
      </c>
      <c r="L134" s="124">
        <f t="shared" si="29"/>
        <v>4939</v>
      </c>
    </row>
    <row r="135" spans="1:12" ht="39" customHeight="1">
      <c r="A135" s="159" t="s">
        <v>332</v>
      </c>
      <c r="B135" s="159"/>
      <c r="C135" s="127" t="s">
        <v>68</v>
      </c>
      <c r="D135" s="124">
        <f aca="true" t="shared" si="42" ref="D135:I137">D106+D129</f>
        <v>1520</v>
      </c>
      <c r="E135" s="124">
        <f t="shared" si="42"/>
        <v>1058</v>
      </c>
      <c r="F135" s="124">
        <f t="shared" si="42"/>
        <v>4885</v>
      </c>
      <c r="G135" s="124">
        <f t="shared" si="42"/>
        <v>3640</v>
      </c>
      <c r="H135" s="124">
        <f t="shared" si="42"/>
        <v>789</v>
      </c>
      <c r="I135" s="124">
        <f t="shared" si="42"/>
        <v>415</v>
      </c>
      <c r="J135" s="124">
        <f t="shared" si="27"/>
        <v>7194</v>
      </c>
      <c r="K135" s="124">
        <f t="shared" si="28"/>
        <v>5113</v>
      </c>
      <c r="L135" s="124">
        <f t="shared" si="29"/>
        <v>12307</v>
      </c>
    </row>
    <row r="136" spans="1:12" ht="39" customHeight="1">
      <c r="A136" s="159"/>
      <c r="B136" s="159"/>
      <c r="C136" s="127" t="s">
        <v>69</v>
      </c>
      <c r="D136" s="124">
        <f t="shared" si="42"/>
        <v>253</v>
      </c>
      <c r="E136" s="124">
        <f t="shared" si="42"/>
        <v>252</v>
      </c>
      <c r="F136" s="124">
        <f t="shared" si="42"/>
        <v>1663</v>
      </c>
      <c r="G136" s="124">
        <f t="shared" si="42"/>
        <v>1003</v>
      </c>
      <c r="H136" s="124">
        <f t="shared" si="42"/>
        <v>134</v>
      </c>
      <c r="I136" s="124">
        <f t="shared" si="42"/>
        <v>57</v>
      </c>
      <c r="J136" s="124">
        <f t="shared" si="27"/>
        <v>2050</v>
      </c>
      <c r="K136" s="124">
        <f t="shared" si="28"/>
        <v>1312</v>
      </c>
      <c r="L136" s="124">
        <f t="shared" si="29"/>
        <v>3362</v>
      </c>
    </row>
    <row r="137" spans="1:12" ht="39" customHeight="1">
      <c r="A137" s="159"/>
      <c r="B137" s="159"/>
      <c r="C137" s="127" t="s">
        <v>6</v>
      </c>
      <c r="D137" s="124">
        <f t="shared" si="42"/>
        <v>221</v>
      </c>
      <c r="E137" s="124">
        <f t="shared" si="42"/>
        <v>419</v>
      </c>
      <c r="F137" s="124">
        <f t="shared" si="42"/>
        <v>1058</v>
      </c>
      <c r="G137" s="124">
        <f t="shared" si="42"/>
        <v>986</v>
      </c>
      <c r="H137" s="124">
        <f t="shared" si="42"/>
        <v>43</v>
      </c>
      <c r="I137" s="124">
        <f t="shared" si="42"/>
        <v>27</v>
      </c>
      <c r="J137" s="124">
        <f t="shared" si="27"/>
        <v>1322</v>
      </c>
      <c r="K137" s="124">
        <f t="shared" si="28"/>
        <v>1432</v>
      </c>
      <c r="L137" s="124">
        <f t="shared" si="29"/>
        <v>2754</v>
      </c>
    </row>
    <row r="138" spans="1:12" ht="39" customHeight="1">
      <c r="A138" s="159"/>
      <c r="B138" s="159"/>
      <c r="C138" s="127" t="s">
        <v>60</v>
      </c>
      <c r="D138" s="124">
        <f aca="true" t="shared" si="43" ref="D138:I139">D132+D109</f>
        <v>190</v>
      </c>
      <c r="E138" s="124">
        <f t="shared" si="43"/>
        <v>145</v>
      </c>
      <c r="F138" s="124">
        <f t="shared" si="43"/>
        <v>683</v>
      </c>
      <c r="G138" s="124">
        <f t="shared" si="43"/>
        <v>725</v>
      </c>
      <c r="H138" s="124">
        <f t="shared" si="43"/>
        <v>79</v>
      </c>
      <c r="I138" s="124">
        <f t="shared" si="43"/>
        <v>65</v>
      </c>
      <c r="J138" s="124">
        <f t="shared" si="27"/>
        <v>952</v>
      </c>
      <c r="K138" s="124">
        <f t="shared" si="28"/>
        <v>935</v>
      </c>
      <c r="L138" s="124">
        <f t="shared" si="29"/>
        <v>1887</v>
      </c>
    </row>
    <row r="139" spans="1:12" ht="39" customHeight="1">
      <c r="A139" s="159"/>
      <c r="B139" s="159"/>
      <c r="C139" s="127" t="s">
        <v>12</v>
      </c>
      <c r="D139" s="124">
        <f t="shared" si="43"/>
        <v>0</v>
      </c>
      <c r="E139" s="124">
        <f t="shared" si="43"/>
        <v>0</v>
      </c>
      <c r="F139" s="124">
        <f t="shared" si="43"/>
        <v>156</v>
      </c>
      <c r="G139" s="124">
        <f t="shared" si="43"/>
        <v>116</v>
      </c>
      <c r="H139" s="124">
        <f t="shared" si="43"/>
        <v>11</v>
      </c>
      <c r="I139" s="124">
        <f t="shared" si="43"/>
        <v>3</v>
      </c>
      <c r="J139" s="124">
        <f t="shared" si="27"/>
        <v>167</v>
      </c>
      <c r="K139" s="124">
        <f t="shared" si="28"/>
        <v>119</v>
      </c>
      <c r="L139" s="124">
        <f t="shared" si="29"/>
        <v>286</v>
      </c>
    </row>
    <row r="140" spans="1:13" ht="39" customHeight="1">
      <c r="A140" s="159"/>
      <c r="B140" s="159"/>
      <c r="C140" s="127" t="s">
        <v>51</v>
      </c>
      <c r="D140" s="124">
        <f>SUM(D135:D139)</f>
        <v>2184</v>
      </c>
      <c r="E140" s="124">
        <f aca="true" t="shared" si="44" ref="E140:K140">SUM(E135:E139)</f>
        <v>1874</v>
      </c>
      <c r="F140" s="124">
        <f t="shared" si="44"/>
        <v>8445</v>
      </c>
      <c r="G140" s="124">
        <f t="shared" si="44"/>
        <v>6470</v>
      </c>
      <c r="H140" s="124">
        <f t="shared" si="44"/>
        <v>1056</v>
      </c>
      <c r="I140" s="124">
        <f t="shared" si="44"/>
        <v>567</v>
      </c>
      <c r="J140" s="124">
        <f t="shared" si="44"/>
        <v>11685</v>
      </c>
      <c r="K140" s="124">
        <f t="shared" si="44"/>
        <v>8911</v>
      </c>
      <c r="L140" s="124">
        <f t="shared" si="29"/>
        <v>20596</v>
      </c>
      <c r="M140" s="5">
        <v>19467</v>
      </c>
    </row>
    <row r="141" spans="1:2" ht="27.75">
      <c r="A141" s="5"/>
      <c r="B141" s="5"/>
    </row>
    <row r="142" spans="1:9" ht="30">
      <c r="A142" s="2"/>
      <c r="B142" s="2"/>
      <c r="C142" s="2"/>
      <c r="D142" s="2"/>
      <c r="E142" s="2"/>
      <c r="F142" s="2"/>
      <c r="G142" s="2"/>
      <c r="H142" s="2"/>
      <c r="I142" s="2"/>
    </row>
    <row r="143" spans="1:12" ht="30">
      <c r="A143" s="158" t="s">
        <v>340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</row>
    <row r="144" spans="1:12" ht="24.75" customHeight="1">
      <c r="A144" s="145" t="s">
        <v>0</v>
      </c>
      <c r="B144" s="145"/>
      <c r="C144" s="160" t="s">
        <v>1</v>
      </c>
      <c r="D144" s="145" t="s">
        <v>52</v>
      </c>
      <c r="E144" s="145"/>
      <c r="F144" s="152" t="s">
        <v>53</v>
      </c>
      <c r="G144" s="153"/>
      <c r="H144" s="152" t="s">
        <v>54</v>
      </c>
      <c r="I144" s="153"/>
      <c r="J144" s="145" t="s">
        <v>51</v>
      </c>
      <c r="K144" s="145"/>
      <c r="L144" s="145"/>
    </row>
    <row r="145" spans="1:12" ht="24.75" customHeight="1">
      <c r="A145" s="145"/>
      <c r="B145" s="145"/>
      <c r="C145" s="151"/>
      <c r="D145" s="12" t="s">
        <v>254</v>
      </c>
      <c r="E145" s="12" t="s">
        <v>255</v>
      </c>
      <c r="F145" s="12" t="s">
        <v>254</v>
      </c>
      <c r="G145" s="12" t="s">
        <v>255</v>
      </c>
      <c r="H145" s="12" t="s">
        <v>254</v>
      </c>
      <c r="I145" s="12" t="s">
        <v>255</v>
      </c>
      <c r="J145" s="12" t="s">
        <v>254</v>
      </c>
      <c r="K145" s="12" t="s">
        <v>255</v>
      </c>
      <c r="L145" s="12" t="s">
        <v>256</v>
      </c>
    </row>
    <row r="146" spans="1:12" ht="24.75" customHeight="1">
      <c r="A146" s="141" t="s">
        <v>3</v>
      </c>
      <c r="B146" s="141"/>
      <c r="C146" s="4" t="s">
        <v>4</v>
      </c>
      <c r="D146" s="4">
        <v>0</v>
      </c>
      <c r="E146" s="4">
        <v>0</v>
      </c>
      <c r="F146" s="4">
        <v>96</v>
      </c>
      <c r="G146" s="4">
        <v>38</v>
      </c>
      <c r="H146" s="4">
        <v>0</v>
      </c>
      <c r="I146" s="4">
        <v>0</v>
      </c>
      <c r="J146" s="53">
        <f>D146+F146+H146</f>
        <v>96</v>
      </c>
      <c r="K146" s="53">
        <f>E146+G146+I146</f>
        <v>38</v>
      </c>
      <c r="L146" s="53">
        <f>J146+K146</f>
        <v>134</v>
      </c>
    </row>
    <row r="147" spans="1:12" ht="24.75" customHeight="1">
      <c r="A147" s="141"/>
      <c r="B147" s="141"/>
      <c r="C147" s="4" t="s">
        <v>5</v>
      </c>
      <c r="D147" s="4">
        <v>0</v>
      </c>
      <c r="E147" s="4">
        <v>0</v>
      </c>
      <c r="F147" s="4">
        <v>35</v>
      </c>
      <c r="G147" s="4">
        <v>20</v>
      </c>
      <c r="H147" s="4">
        <v>0</v>
      </c>
      <c r="I147" s="4">
        <v>0</v>
      </c>
      <c r="J147" s="57">
        <f aca="true" t="shared" si="45" ref="J147:J210">D147+F147+H147</f>
        <v>35</v>
      </c>
      <c r="K147" s="57">
        <f aca="true" t="shared" si="46" ref="K147:K210">E147+G147+I147</f>
        <v>20</v>
      </c>
      <c r="L147" s="57">
        <f aca="true" t="shared" si="47" ref="L147:L210">J147+K147</f>
        <v>55</v>
      </c>
    </row>
    <row r="148" spans="1:12" ht="24.75" customHeight="1">
      <c r="A148" s="141"/>
      <c r="B148" s="141"/>
      <c r="C148" s="4" t="s">
        <v>6</v>
      </c>
      <c r="D148" s="4">
        <v>0</v>
      </c>
      <c r="E148" s="4">
        <v>0</v>
      </c>
      <c r="F148" s="17">
        <v>7</v>
      </c>
      <c r="G148" s="17">
        <v>1</v>
      </c>
      <c r="H148" s="4">
        <v>0</v>
      </c>
      <c r="I148" s="4">
        <v>0</v>
      </c>
      <c r="J148" s="57">
        <f t="shared" si="45"/>
        <v>7</v>
      </c>
      <c r="K148" s="57">
        <f t="shared" si="46"/>
        <v>1</v>
      </c>
      <c r="L148" s="57">
        <f t="shared" si="47"/>
        <v>8</v>
      </c>
    </row>
    <row r="149" spans="1:12" ht="24.75" customHeight="1">
      <c r="A149" s="141"/>
      <c r="B149" s="141"/>
      <c r="C149" s="4" t="s">
        <v>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57">
        <f t="shared" si="45"/>
        <v>0</v>
      </c>
      <c r="K149" s="57">
        <f t="shared" si="46"/>
        <v>0</v>
      </c>
      <c r="L149" s="57">
        <f t="shared" si="47"/>
        <v>0</v>
      </c>
    </row>
    <row r="150" spans="1:12" ht="24.75" customHeight="1">
      <c r="A150" s="141"/>
      <c r="B150" s="141"/>
      <c r="C150" s="4" t="s">
        <v>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57">
        <f t="shared" si="45"/>
        <v>0</v>
      </c>
      <c r="K150" s="57">
        <f t="shared" si="46"/>
        <v>0</v>
      </c>
      <c r="L150" s="57">
        <f t="shared" si="47"/>
        <v>0</v>
      </c>
    </row>
    <row r="151" spans="1:12" ht="24.75" customHeight="1">
      <c r="A151" s="141" t="s">
        <v>9</v>
      </c>
      <c r="B151" s="141"/>
      <c r="C151" s="4" t="s">
        <v>4</v>
      </c>
      <c r="D151" s="4">
        <v>0</v>
      </c>
      <c r="E151" s="4">
        <v>0</v>
      </c>
      <c r="F151" s="4">
        <v>21</v>
      </c>
      <c r="G151" s="4">
        <v>9</v>
      </c>
      <c r="H151" s="4">
        <v>0</v>
      </c>
      <c r="I151" s="4">
        <v>0</v>
      </c>
      <c r="J151" s="57">
        <f t="shared" si="45"/>
        <v>21</v>
      </c>
      <c r="K151" s="57">
        <f t="shared" si="46"/>
        <v>9</v>
      </c>
      <c r="L151" s="57">
        <f t="shared" si="47"/>
        <v>30</v>
      </c>
    </row>
    <row r="152" spans="1:12" ht="24.75" customHeight="1">
      <c r="A152" s="141"/>
      <c r="B152" s="141"/>
      <c r="C152" s="4" t="s">
        <v>5</v>
      </c>
      <c r="D152" s="4">
        <v>0</v>
      </c>
      <c r="E152" s="4">
        <v>0</v>
      </c>
      <c r="F152" s="4">
        <v>33</v>
      </c>
      <c r="G152" s="4">
        <v>10</v>
      </c>
      <c r="H152" s="4">
        <v>0</v>
      </c>
      <c r="I152" s="4">
        <v>0</v>
      </c>
      <c r="J152" s="57">
        <f t="shared" si="45"/>
        <v>33</v>
      </c>
      <c r="K152" s="57">
        <f t="shared" si="46"/>
        <v>10</v>
      </c>
      <c r="L152" s="57">
        <f t="shared" si="47"/>
        <v>43</v>
      </c>
    </row>
    <row r="153" spans="1:12" ht="24.75" customHeight="1">
      <c r="A153" s="141"/>
      <c r="B153" s="141"/>
      <c r="C153" s="4" t="s">
        <v>6</v>
      </c>
      <c r="D153" s="4">
        <v>0</v>
      </c>
      <c r="E153" s="4">
        <v>0</v>
      </c>
      <c r="F153" s="17">
        <v>19</v>
      </c>
      <c r="G153" s="17">
        <v>2</v>
      </c>
      <c r="H153" s="4">
        <v>0</v>
      </c>
      <c r="I153" s="4">
        <v>0</v>
      </c>
      <c r="J153" s="57">
        <f t="shared" si="45"/>
        <v>19</v>
      </c>
      <c r="K153" s="57">
        <f t="shared" si="46"/>
        <v>2</v>
      </c>
      <c r="L153" s="57">
        <f t="shared" si="47"/>
        <v>21</v>
      </c>
    </row>
    <row r="154" spans="1:12" ht="24.75" customHeight="1">
      <c r="A154" s="141"/>
      <c r="B154" s="141"/>
      <c r="C154" s="4" t="s">
        <v>7</v>
      </c>
      <c r="D154" s="4">
        <v>0</v>
      </c>
      <c r="E154" s="4">
        <v>0</v>
      </c>
      <c r="F154" s="5">
        <v>38</v>
      </c>
      <c r="G154" s="5">
        <v>11</v>
      </c>
      <c r="H154" s="4">
        <v>0</v>
      </c>
      <c r="I154" s="4">
        <v>0</v>
      </c>
      <c r="J154" s="57">
        <f t="shared" si="45"/>
        <v>38</v>
      </c>
      <c r="K154" s="57">
        <f t="shared" si="46"/>
        <v>11</v>
      </c>
      <c r="L154" s="57">
        <f t="shared" si="47"/>
        <v>49</v>
      </c>
    </row>
    <row r="155" spans="1:12" ht="24.75" customHeight="1">
      <c r="A155" s="141" t="s">
        <v>10</v>
      </c>
      <c r="B155" s="141"/>
      <c r="C155" s="4" t="s">
        <v>4</v>
      </c>
      <c r="D155" s="4">
        <v>0</v>
      </c>
      <c r="E155" s="4">
        <v>0</v>
      </c>
      <c r="F155" s="4">
        <v>26</v>
      </c>
      <c r="G155" s="4">
        <v>22</v>
      </c>
      <c r="H155" s="4">
        <v>0</v>
      </c>
      <c r="I155" s="4">
        <v>0</v>
      </c>
      <c r="J155" s="57">
        <f t="shared" si="45"/>
        <v>26</v>
      </c>
      <c r="K155" s="57">
        <f t="shared" si="46"/>
        <v>22</v>
      </c>
      <c r="L155" s="57">
        <f t="shared" si="47"/>
        <v>48</v>
      </c>
    </row>
    <row r="156" spans="1:12" ht="24.75" customHeight="1">
      <c r="A156" s="141"/>
      <c r="B156" s="141"/>
      <c r="C156" s="4" t="s">
        <v>5</v>
      </c>
      <c r="D156" s="4">
        <v>0</v>
      </c>
      <c r="E156" s="4">
        <v>0</v>
      </c>
      <c r="F156" s="4">
        <v>5</v>
      </c>
      <c r="G156" s="4">
        <v>14</v>
      </c>
      <c r="H156" s="4">
        <v>0</v>
      </c>
      <c r="I156" s="4">
        <v>0</v>
      </c>
      <c r="J156" s="57">
        <f t="shared" si="45"/>
        <v>5</v>
      </c>
      <c r="K156" s="57">
        <f t="shared" si="46"/>
        <v>14</v>
      </c>
      <c r="L156" s="57">
        <f t="shared" si="47"/>
        <v>19</v>
      </c>
    </row>
    <row r="157" spans="1:12" ht="24.75" customHeight="1">
      <c r="A157" s="141"/>
      <c r="B157" s="141"/>
      <c r="C157" s="4" t="s">
        <v>6</v>
      </c>
      <c r="D157" s="4">
        <v>0</v>
      </c>
      <c r="E157" s="4">
        <v>0</v>
      </c>
      <c r="F157" s="17">
        <v>5</v>
      </c>
      <c r="G157" s="17">
        <v>2</v>
      </c>
      <c r="H157" s="4">
        <v>0</v>
      </c>
      <c r="I157" s="4">
        <v>0</v>
      </c>
      <c r="J157" s="57">
        <f t="shared" si="45"/>
        <v>5</v>
      </c>
      <c r="K157" s="57">
        <f t="shared" si="46"/>
        <v>2</v>
      </c>
      <c r="L157" s="57">
        <f t="shared" si="47"/>
        <v>7</v>
      </c>
    </row>
    <row r="158" spans="1:12" ht="24.75" customHeight="1">
      <c r="A158" s="141"/>
      <c r="B158" s="141"/>
      <c r="C158" s="4" t="s">
        <v>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57">
        <f t="shared" si="45"/>
        <v>0</v>
      </c>
      <c r="K158" s="57">
        <f t="shared" si="46"/>
        <v>0</v>
      </c>
      <c r="L158" s="57">
        <f t="shared" si="47"/>
        <v>0</v>
      </c>
    </row>
    <row r="159" spans="1:12" ht="24.75" customHeight="1">
      <c r="A159" s="141" t="s">
        <v>55</v>
      </c>
      <c r="B159" s="141"/>
      <c r="C159" s="3" t="s">
        <v>4</v>
      </c>
      <c r="D159" s="4">
        <v>0</v>
      </c>
      <c r="E159" s="4">
        <v>0</v>
      </c>
      <c r="F159" s="4">
        <v>10</v>
      </c>
      <c r="G159" s="4">
        <v>1</v>
      </c>
      <c r="H159" s="4">
        <v>0</v>
      </c>
      <c r="I159" s="4">
        <v>0</v>
      </c>
      <c r="J159" s="57">
        <f t="shared" si="45"/>
        <v>10</v>
      </c>
      <c r="K159" s="57">
        <f t="shared" si="46"/>
        <v>1</v>
      </c>
      <c r="L159" s="57">
        <f t="shared" si="47"/>
        <v>11</v>
      </c>
    </row>
    <row r="160" spans="1:12" ht="24.75" customHeight="1">
      <c r="A160" s="141"/>
      <c r="B160" s="141"/>
      <c r="C160" s="3" t="s">
        <v>5</v>
      </c>
      <c r="D160" s="4">
        <v>0</v>
      </c>
      <c r="E160" s="4">
        <v>0</v>
      </c>
      <c r="F160" s="4">
        <v>15</v>
      </c>
      <c r="G160" s="4">
        <v>4</v>
      </c>
      <c r="H160" s="4">
        <v>0</v>
      </c>
      <c r="I160" s="4">
        <v>0</v>
      </c>
      <c r="J160" s="57">
        <f t="shared" si="45"/>
        <v>15</v>
      </c>
      <c r="K160" s="57">
        <f t="shared" si="46"/>
        <v>4</v>
      </c>
      <c r="L160" s="57">
        <f t="shared" si="47"/>
        <v>19</v>
      </c>
    </row>
    <row r="161" spans="1:12" ht="24.75" customHeight="1">
      <c r="A161" s="141"/>
      <c r="B161" s="141"/>
      <c r="C161" s="3" t="s">
        <v>6</v>
      </c>
      <c r="D161" s="4">
        <v>0</v>
      </c>
      <c r="E161" s="4">
        <v>0</v>
      </c>
      <c r="F161" s="17">
        <v>3</v>
      </c>
      <c r="G161" s="17">
        <v>2</v>
      </c>
      <c r="H161" s="4">
        <v>0</v>
      </c>
      <c r="I161" s="4">
        <v>0</v>
      </c>
      <c r="J161" s="57">
        <f t="shared" si="45"/>
        <v>3</v>
      </c>
      <c r="K161" s="57">
        <f t="shared" si="46"/>
        <v>2</v>
      </c>
      <c r="L161" s="57">
        <f t="shared" si="47"/>
        <v>5</v>
      </c>
    </row>
    <row r="162" spans="1:12" ht="24.75" customHeight="1">
      <c r="A162" s="141"/>
      <c r="B162" s="141"/>
      <c r="C162" s="3" t="s">
        <v>7</v>
      </c>
      <c r="D162" s="4">
        <v>0</v>
      </c>
      <c r="E162" s="4">
        <v>0</v>
      </c>
      <c r="F162" s="5">
        <v>4</v>
      </c>
      <c r="G162" s="5">
        <v>4</v>
      </c>
      <c r="H162" s="4">
        <v>0</v>
      </c>
      <c r="I162" s="4">
        <v>0</v>
      </c>
      <c r="J162" s="57">
        <f t="shared" si="45"/>
        <v>4</v>
      </c>
      <c r="K162" s="57">
        <f t="shared" si="46"/>
        <v>4</v>
      </c>
      <c r="L162" s="57">
        <f t="shared" si="47"/>
        <v>8</v>
      </c>
    </row>
    <row r="163" spans="1:12" ht="24.75" customHeight="1">
      <c r="A163" s="141"/>
      <c r="B163" s="141"/>
      <c r="C163" s="3" t="s">
        <v>12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57">
        <f t="shared" si="45"/>
        <v>0</v>
      </c>
      <c r="K163" s="57">
        <f t="shared" si="46"/>
        <v>0</v>
      </c>
      <c r="L163" s="57">
        <f t="shared" si="47"/>
        <v>0</v>
      </c>
    </row>
    <row r="164" spans="1:12" ht="24.75" customHeight="1">
      <c r="A164" s="141" t="s">
        <v>13</v>
      </c>
      <c r="B164" s="141"/>
      <c r="C164" s="3" t="s">
        <v>4</v>
      </c>
      <c r="D164" s="4">
        <v>0</v>
      </c>
      <c r="E164" s="4">
        <v>0</v>
      </c>
      <c r="F164" s="4">
        <v>12</v>
      </c>
      <c r="G164" s="4">
        <v>9</v>
      </c>
      <c r="H164" s="4">
        <v>0</v>
      </c>
      <c r="I164" s="4">
        <v>0</v>
      </c>
      <c r="J164" s="57">
        <f t="shared" si="45"/>
        <v>12</v>
      </c>
      <c r="K164" s="57">
        <f t="shared" si="46"/>
        <v>9</v>
      </c>
      <c r="L164" s="57">
        <f t="shared" si="47"/>
        <v>21</v>
      </c>
    </row>
    <row r="165" spans="1:12" ht="24.75" customHeight="1">
      <c r="A165" s="141"/>
      <c r="B165" s="141"/>
      <c r="C165" s="3" t="s">
        <v>5</v>
      </c>
      <c r="D165" s="4">
        <v>0</v>
      </c>
      <c r="E165" s="4">
        <v>0</v>
      </c>
      <c r="F165" s="4">
        <v>3</v>
      </c>
      <c r="G165" s="4">
        <v>3</v>
      </c>
      <c r="H165" s="4">
        <v>0</v>
      </c>
      <c r="I165" s="4">
        <v>0</v>
      </c>
      <c r="J165" s="57">
        <f t="shared" si="45"/>
        <v>3</v>
      </c>
      <c r="K165" s="57">
        <f t="shared" si="46"/>
        <v>3</v>
      </c>
      <c r="L165" s="57">
        <f t="shared" si="47"/>
        <v>6</v>
      </c>
    </row>
    <row r="166" spans="1:12" ht="24.75" customHeight="1">
      <c r="A166" s="141"/>
      <c r="B166" s="141"/>
      <c r="C166" s="3" t="s">
        <v>6</v>
      </c>
      <c r="D166" s="4">
        <v>0</v>
      </c>
      <c r="E166" s="4">
        <v>0</v>
      </c>
      <c r="F166" s="17">
        <v>3</v>
      </c>
      <c r="G166" s="17">
        <v>4</v>
      </c>
      <c r="H166" s="4">
        <v>0</v>
      </c>
      <c r="I166" s="4">
        <v>0</v>
      </c>
      <c r="J166" s="57">
        <f t="shared" si="45"/>
        <v>3</v>
      </c>
      <c r="K166" s="57">
        <f t="shared" si="46"/>
        <v>4</v>
      </c>
      <c r="L166" s="57">
        <f t="shared" si="47"/>
        <v>7</v>
      </c>
    </row>
    <row r="167" spans="1:12" ht="24.75" customHeight="1">
      <c r="A167" s="141"/>
      <c r="B167" s="141"/>
      <c r="C167" s="4" t="s">
        <v>7</v>
      </c>
      <c r="D167" s="4">
        <v>0</v>
      </c>
      <c r="E167" s="4">
        <v>0</v>
      </c>
      <c r="F167" s="5">
        <v>2</v>
      </c>
      <c r="G167" s="5">
        <v>3</v>
      </c>
      <c r="H167" s="5">
        <v>1</v>
      </c>
      <c r="I167" s="5">
        <v>0</v>
      </c>
      <c r="J167" s="57">
        <f t="shared" si="45"/>
        <v>3</v>
      </c>
      <c r="K167" s="57">
        <f t="shared" si="46"/>
        <v>3</v>
      </c>
      <c r="L167" s="57">
        <f t="shared" si="47"/>
        <v>6</v>
      </c>
    </row>
    <row r="168" spans="1:12" ht="24.75" customHeight="1">
      <c r="A168" s="141" t="s">
        <v>183</v>
      </c>
      <c r="B168" s="141"/>
      <c r="C168" s="3" t="s">
        <v>4</v>
      </c>
      <c r="D168" s="4">
        <v>0</v>
      </c>
      <c r="E168" s="4">
        <v>0</v>
      </c>
      <c r="F168" s="4">
        <v>71</v>
      </c>
      <c r="G168" s="4">
        <v>12</v>
      </c>
      <c r="H168" s="4">
        <v>2</v>
      </c>
      <c r="I168" s="4">
        <v>0</v>
      </c>
      <c r="J168" s="57">
        <f t="shared" si="45"/>
        <v>73</v>
      </c>
      <c r="K168" s="57">
        <f t="shared" si="46"/>
        <v>12</v>
      </c>
      <c r="L168" s="57">
        <f t="shared" si="47"/>
        <v>85</v>
      </c>
    </row>
    <row r="169" spans="1:12" ht="24.75" customHeight="1">
      <c r="A169" s="141"/>
      <c r="B169" s="141"/>
      <c r="C169" s="3" t="s">
        <v>5</v>
      </c>
      <c r="D169" s="4">
        <v>0</v>
      </c>
      <c r="E169" s="4">
        <v>0</v>
      </c>
      <c r="F169" s="4">
        <v>8</v>
      </c>
      <c r="G169" s="4">
        <v>6</v>
      </c>
      <c r="H169" s="4">
        <v>0</v>
      </c>
      <c r="I169" s="4">
        <v>0</v>
      </c>
      <c r="J169" s="57">
        <f t="shared" si="45"/>
        <v>8</v>
      </c>
      <c r="K169" s="57">
        <f t="shared" si="46"/>
        <v>6</v>
      </c>
      <c r="L169" s="57">
        <f t="shared" si="47"/>
        <v>14</v>
      </c>
    </row>
    <row r="170" spans="1:12" ht="24.75" customHeight="1">
      <c r="A170" s="141"/>
      <c r="B170" s="141"/>
      <c r="C170" s="3" t="s">
        <v>6</v>
      </c>
      <c r="D170" s="4">
        <v>0</v>
      </c>
      <c r="E170" s="4">
        <v>0</v>
      </c>
      <c r="F170" s="17">
        <v>23</v>
      </c>
      <c r="G170" s="17">
        <v>8</v>
      </c>
      <c r="H170" s="4">
        <v>0</v>
      </c>
      <c r="I170" s="4">
        <v>0</v>
      </c>
      <c r="J170" s="57">
        <f t="shared" si="45"/>
        <v>23</v>
      </c>
      <c r="K170" s="57">
        <f t="shared" si="46"/>
        <v>8</v>
      </c>
      <c r="L170" s="57">
        <f t="shared" si="47"/>
        <v>31</v>
      </c>
    </row>
    <row r="171" spans="1:12" ht="24.75" customHeight="1">
      <c r="A171" s="141"/>
      <c r="B171" s="141"/>
      <c r="C171" s="3" t="s">
        <v>7</v>
      </c>
      <c r="D171" s="4">
        <v>0</v>
      </c>
      <c r="E171" s="4">
        <v>0</v>
      </c>
      <c r="F171" s="4">
        <v>1</v>
      </c>
      <c r="G171" s="4">
        <v>0</v>
      </c>
      <c r="H171" s="4">
        <v>1</v>
      </c>
      <c r="I171" s="4">
        <v>0</v>
      </c>
      <c r="J171" s="57">
        <f t="shared" si="45"/>
        <v>2</v>
      </c>
      <c r="K171" s="57">
        <f t="shared" si="46"/>
        <v>0</v>
      </c>
      <c r="L171" s="57">
        <f t="shared" si="47"/>
        <v>2</v>
      </c>
    </row>
    <row r="172" spans="1:12" ht="24.75" customHeight="1">
      <c r="A172" s="141" t="s">
        <v>15</v>
      </c>
      <c r="B172" s="141"/>
      <c r="C172" s="3" t="s">
        <v>4</v>
      </c>
      <c r="D172" s="4">
        <v>0</v>
      </c>
      <c r="E172" s="4">
        <v>0</v>
      </c>
      <c r="F172" s="4">
        <v>22</v>
      </c>
      <c r="G172" s="4">
        <v>4</v>
      </c>
      <c r="H172" s="4">
        <v>0</v>
      </c>
      <c r="I172" s="4">
        <v>0</v>
      </c>
      <c r="J172" s="57">
        <f t="shared" si="45"/>
        <v>22</v>
      </c>
      <c r="K172" s="57">
        <f t="shared" si="46"/>
        <v>4</v>
      </c>
      <c r="L172" s="57">
        <f t="shared" si="47"/>
        <v>26</v>
      </c>
    </row>
    <row r="173" spans="1:12" ht="24.75" customHeight="1">
      <c r="A173" s="141"/>
      <c r="B173" s="141"/>
      <c r="C173" s="4" t="s">
        <v>5</v>
      </c>
      <c r="D173" s="4">
        <v>0</v>
      </c>
      <c r="E173" s="4">
        <v>0</v>
      </c>
      <c r="F173" s="4">
        <v>3</v>
      </c>
      <c r="G173" s="4">
        <v>3</v>
      </c>
      <c r="H173" s="4">
        <v>0</v>
      </c>
      <c r="I173" s="4">
        <v>0</v>
      </c>
      <c r="J173" s="57">
        <f t="shared" si="45"/>
        <v>3</v>
      </c>
      <c r="K173" s="57">
        <f t="shared" si="46"/>
        <v>3</v>
      </c>
      <c r="L173" s="57">
        <f t="shared" si="47"/>
        <v>6</v>
      </c>
    </row>
    <row r="174" spans="1:12" ht="24.75" customHeight="1">
      <c r="A174" s="141"/>
      <c r="B174" s="141"/>
      <c r="C174" s="4" t="s">
        <v>6</v>
      </c>
      <c r="D174" s="4">
        <v>0</v>
      </c>
      <c r="E174" s="4">
        <v>0</v>
      </c>
      <c r="F174" s="17">
        <v>3</v>
      </c>
      <c r="G174" s="17">
        <v>1</v>
      </c>
      <c r="H174" s="4">
        <v>0</v>
      </c>
      <c r="I174" s="4">
        <v>0</v>
      </c>
      <c r="J174" s="57">
        <f t="shared" si="45"/>
        <v>3</v>
      </c>
      <c r="K174" s="57">
        <f t="shared" si="46"/>
        <v>1</v>
      </c>
      <c r="L174" s="57">
        <f t="shared" si="47"/>
        <v>4</v>
      </c>
    </row>
    <row r="175" spans="1:12" ht="24.75" customHeight="1">
      <c r="A175" s="141"/>
      <c r="B175" s="141"/>
      <c r="C175" s="4" t="s">
        <v>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57">
        <f t="shared" si="45"/>
        <v>0</v>
      </c>
      <c r="K175" s="57">
        <f t="shared" si="46"/>
        <v>0</v>
      </c>
      <c r="L175" s="57">
        <f t="shared" si="47"/>
        <v>0</v>
      </c>
    </row>
    <row r="176" spans="1:12" ht="24.75" customHeight="1">
      <c r="A176" s="141"/>
      <c r="B176" s="141"/>
      <c r="C176" s="3" t="s">
        <v>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57">
        <f t="shared" si="45"/>
        <v>0</v>
      </c>
      <c r="K176" s="57">
        <f t="shared" si="46"/>
        <v>0</v>
      </c>
      <c r="L176" s="57">
        <f t="shared" si="47"/>
        <v>0</v>
      </c>
    </row>
    <row r="177" spans="1:12" ht="24.75" customHeight="1">
      <c r="A177" s="141" t="s">
        <v>56</v>
      </c>
      <c r="B177" s="141"/>
      <c r="C177" s="4" t="s">
        <v>6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57">
        <f t="shared" si="45"/>
        <v>0</v>
      </c>
      <c r="K177" s="57">
        <f t="shared" si="46"/>
        <v>0</v>
      </c>
      <c r="L177" s="57">
        <f t="shared" si="47"/>
        <v>0</v>
      </c>
    </row>
    <row r="178" spans="1:12" ht="24.75" customHeight="1">
      <c r="A178" s="141" t="s">
        <v>18</v>
      </c>
      <c r="B178" s="141"/>
      <c r="C178" s="4" t="s">
        <v>5</v>
      </c>
      <c r="D178" s="4">
        <v>0</v>
      </c>
      <c r="E178" s="4">
        <v>0</v>
      </c>
      <c r="F178" s="4">
        <v>0</v>
      </c>
      <c r="G178" s="4">
        <v>3</v>
      </c>
      <c r="H178" s="4">
        <v>0</v>
      </c>
      <c r="I178" s="4">
        <v>0</v>
      </c>
      <c r="J178" s="57">
        <f t="shared" si="45"/>
        <v>0</v>
      </c>
      <c r="K178" s="57">
        <f t="shared" si="46"/>
        <v>3</v>
      </c>
      <c r="L178" s="57">
        <f t="shared" si="47"/>
        <v>3</v>
      </c>
    </row>
    <row r="179" spans="1:12" ht="24.75" customHeight="1">
      <c r="A179" s="141"/>
      <c r="B179" s="141"/>
      <c r="C179" s="4" t="s">
        <v>6</v>
      </c>
      <c r="D179" s="4">
        <v>0</v>
      </c>
      <c r="E179" s="4">
        <v>0</v>
      </c>
      <c r="F179" s="17">
        <v>4</v>
      </c>
      <c r="G179" s="17">
        <v>1</v>
      </c>
      <c r="H179" s="4">
        <v>0</v>
      </c>
      <c r="I179" s="4">
        <v>0</v>
      </c>
      <c r="J179" s="57">
        <f t="shared" si="45"/>
        <v>4</v>
      </c>
      <c r="K179" s="57">
        <f t="shared" si="46"/>
        <v>1</v>
      </c>
      <c r="L179" s="57">
        <f t="shared" si="47"/>
        <v>5</v>
      </c>
    </row>
    <row r="180" spans="1:12" ht="24.75" customHeight="1">
      <c r="A180" s="154" t="s">
        <v>19</v>
      </c>
      <c r="B180" s="154"/>
      <c r="C180" s="3" t="s">
        <v>7</v>
      </c>
      <c r="D180" s="4">
        <v>0</v>
      </c>
      <c r="E180" s="4">
        <v>0</v>
      </c>
      <c r="F180" s="4">
        <v>5</v>
      </c>
      <c r="G180" s="4">
        <v>4</v>
      </c>
      <c r="H180" s="4">
        <v>1</v>
      </c>
      <c r="I180" s="4">
        <v>1</v>
      </c>
      <c r="J180" s="57">
        <f t="shared" si="45"/>
        <v>6</v>
      </c>
      <c r="K180" s="57">
        <f t="shared" si="46"/>
        <v>5</v>
      </c>
      <c r="L180" s="57">
        <f t="shared" si="47"/>
        <v>11</v>
      </c>
    </row>
    <row r="181" spans="1:12" ht="24.75" customHeight="1">
      <c r="A181" s="154"/>
      <c r="B181" s="154"/>
      <c r="C181" s="3" t="s">
        <v>12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57">
        <f t="shared" si="45"/>
        <v>0</v>
      </c>
      <c r="K181" s="57">
        <f t="shared" si="46"/>
        <v>0</v>
      </c>
      <c r="L181" s="57">
        <f t="shared" si="47"/>
        <v>0</v>
      </c>
    </row>
    <row r="182" spans="1:12" ht="24.75" customHeight="1">
      <c r="A182" s="141" t="s">
        <v>20</v>
      </c>
      <c r="B182" s="141"/>
      <c r="C182" s="3" t="s">
        <v>4</v>
      </c>
      <c r="D182" s="4">
        <v>0</v>
      </c>
      <c r="E182" s="4">
        <v>0</v>
      </c>
      <c r="F182" s="4">
        <v>14</v>
      </c>
      <c r="G182" s="4">
        <v>11</v>
      </c>
      <c r="H182" s="4">
        <v>0</v>
      </c>
      <c r="I182" s="4">
        <v>0</v>
      </c>
      <c r="J182" s="57">
        <f t="shared" si="45"/>
        <v>14</v>
      </c>
      <c r="K182" s="57">
        <f t="shared" si="46"/>
        <v>11</v>
      </c>
      <c r="L182" s="57">
        <f t="shared" si="47"/>
        <v>25</v>
      </c>
    </row>
    <row r="183" spans="1:12" ht="24.75" customHeight="1">
      <c r="A183" s="141"/>
      <c r="B183" s="141"/>
      <c r="C183" s="4" t="s">
        <v>5</v>
      </c>
      <c r="D183" s="4">
        <v>0</v>
      </c>
      <c r="E183" s="4">
        <v>0</v>
      </c>
      <c r="F183" s="4">
        <v>3</v>
      </c>
      <c r="G183" s="4">
        <v>2</v>
      </c>
      <c r="H183" s="4">
        <v>0</v>
      </c>
      <c r="I183" s="4">
        <v>0</v>
      </c>
      <c r="J183" s="57">
        <f t="shared" si="45"/>
        <v>3</v>
      </c>
      <c r="K183" s="57">
        <f t="shared" si="46"/>
        <v>2</v>
      </c>
      <c r="L183" s="57">
        <f t="shared" si="47"/>
        <v>5</v>
      </c>
    </row>
    <row r="184" spans="1:12" ht="24.75" customHeight="1">
      <c r="A184" s="141"/>
      <c r="B184" s="141"/>
      <c r="C184" s="4" t="s">
        <v>6</v>
      </c>
      <c r="D184" s="4">
        <v>0</v>
      </c>
      <c r="E184" s="4">
        <v>0</v>
      </c>
      <c r="F184" s="17">
        <v>0</v>
      </c>
      <c r="G184" s="17">
        <v>1</v>
      </c>
      <c r="H184" s="4">
        <v>0</v>
      </c>
      <c r="I184" s="4">
        <v>0</v>
      </c>
      <c r="J184" s="57">
        <f t="shared" si="45"/>
        <v>0</v>
      </c>
      <c r="K184" s="57">
        <f t="shared" si="46"/>
        <v>1</v>
      </c>
      <c r="L184" s="57">
        <f t="shared" si="47"/>
        <v>1</v>
      </c>
    </row>
    <row r="185" spans="1:12" ht="24.75" customHeight="1">
      <c r="A185" s="141"/>
      <c r="B185" s="141"/>
      <c r="C185" s="4" t="s">
        <v>7</v>
      </c>
      <c r="D185" s="4">
        <v>0</v>
      </c>
      <c r="E185" s="4">
        <v>0</v>
      </c>
      <c r="F185" s="4">
        <v>2</v>
      </c>
      <c r="G185" s="4">
        <v>0</v>
      </c>
      <c r="H185" s="4">
        <v>0</v>
      </c>
      <c r="I185" s="4">
        <v>0</v>
      </c>
      <c r="J185" s="57">
        <f t="shared" si="45"/>
        <v>2</v>
      </c>
      <c r="K185" s="57">
        <f t="shared" si="46"/>
        <v>0</v>
      </c>
      <c r="L185" s="57">
        <f t="shared" si="47"/>
        <v>2</v>
      </c>
    </row>
    <row r="186" spans="1:12" ht="24.75" customHeight="1">
      <c r="A186" s="141"/>
      <c r="B186" s="141"/>
      <c r="C186" s="4" t="s">
        <v>8</v>
      </c>
      <c r="D186" s="4">
        <v>0</v>
      </c>
      <c r="E186" s="4">
        <v>0</v>
      </c>
      <c r="F186" s="4">
        <v>2</v>
      </c>
      <c r="G186" s="4">
        <v>0</v>
      </c>
      <c r="H186" s="4">
        <v>0</v>
      </c>
      <c r="I186" s="4">
        <v>0</v>
      </c>
      <c r="J186" s="57">
        <f t="shared" si="45"/>
        <v>2</v>
      </c>
      <c r="K186" s="57">
        <f t="shared" si="46"/>
        <v>0</v>
      </c>
      <c r="L186" s="57">
        <f t="shared" si="47"/>
        <v>2</v>
      </c>
    </row>
    <row r="187" spans="1:12" ht="24.75" customHeight="1">
      <c r="A187" s="141" t="s">
        <v>25</v>
      </c>
      <c r="B187" s="141"/>
      <c r="C187" s="4" t="s">
        <v>7</v>
      </c>
      <c r="D187" s="4">
        <v>0</v>
      </c>
      <c r="E187" s="4">
        <v>0</v>
      </c>
      <c r="F187" s="4">
        <v>1</v>
      </c>
      <c r="G187" s="4">
        <v>1</v>
      </c>
      <c r="H187" s="4">
        <v>0</v>
      </c>
      <c r="I187" s="4">
        <v>0</v>
      </c>
      <c r="J187" s="57">
        <f t="shared" si="45"/>
        <v>1</v>
      </c>
      <c r="K187" s="57">
        <f t="shared" si="46"/>
        <v>1</v>
      </c>
      <c r="L187" s="57">
        <f t="shared" si="47"/>
        <v>2</v>
      </c>
    </row>
    <row r="188" spans="1:12" ht="24.75" customHeight="1">
      <c r="A188" s="141" t="s">
        <v>26</v>
      </c>
      <c r="B188" s="141"/>
      <c r="C188" s="3" t="s">
        <v>4</v>
      </c>
      <c r="D188" s="4">
        <v>0</v>
      </c>
      <c r="E188" s="4">
        <v>0</v>
      </c>
      <c r="F188" s="4">
        <v>30</v>
      </c>
      <c r="G188" s="4">
        <v>11</v>
      </c>
      <c r="H188" s="4">
        <v>0</v>
      </c>
      <c r="I188" s="4">
        <v>0</v>
      </c>
      <c r="J188" s="57">
        <f t="shared" si="45"/>
        <v>30</v>
      </c>
      <c r="K188" s="57">
        <f t="shared" si="46"/>
        <v>11</v>
      </c>
      <c r="L188" s="57">
        <f t="shared" si="47"/>
        <v>41</v>
      </c>
    </row>
    <row r="189" spans="1:12" ht="24.75" customHeight="1">
      <c r="A189" s="141"/>
      <c r="B189" s="141"/>
      <c r="C189" s="4" t="s">
        <v>5</v>
      </c>
      <c r="D189" s="4">
        <v>0</v>
      </c>
      <c r="E189" s="4">
        <v>0</v>
      </c>
      <c r="F189" s="4">
        <v>24</v>
      </c>
      <c r="G189" s="4">
        <v>8</v>
      </c>
      <c r="H189" s="4">
        <v>14</v>
      </c>
      <c r="I189" s="4">
        <v>5</v>
      </c>
      <c r="J189" s="57">
        <f t="shared" si="45"/>
        <v>38</v>
      </c>
      <c r="K189" s="57">
        <f t="shared" si="46"/>
        <v>13</v>
      </c>
      <c r="L189" s="57">
        <f t="shared" si="47"/>
        <v>51</v>
      </c>
    </row>
    <row r="190" spans="1:12" ht="24.75" customHeight="1">
      <c r="A190" s="141"/>
      <c r="B190" s="141"/>
      <c r="C190" s="4" t="s">
        <v>6</v>
      </c>
      <c r="D190" s="4">
        <v>0</v>
      </c>
      <c r="E190" s="4">
        <v>0</v>
      </c>
      <c r="F190" s="17">
        <v>9</v>
      </c>
      <c r="G190" s="17">
        <v>5</v>
      </c>
      <c r="H190" s="4">
        <v>0</v>
      </c>
      <c r="I190" s="4">
        <v>0</v>
      </c>
      <c r="J190" s="57">
        <f t="shared" si="45"/>
        <v>9</v>
      </c>
      <c r="K190" s="57">
        <f t="shared" si="46"/>
        <v>5</v>
      </c>
      <c r="L190" s="57">
        <f t="shared" si="47"/>
        <v>14</v>
      </c>
    </row>
    <row r="191" spans="1:12" ht="24.75" customHeight="1">
      <c r="A191" s="141"/>
      <c r="B191" s="141"/>
      <c r="C191" s="4" t="s">
        <v>7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57">
        <f t="shared" si="45"/>
        <v>0</v>
      </c>
      <c r="K191" s="57">
        <f t="shared" si="46"/>
        <v>0</v>
      </c>
      <c r="L191" s="57">
        <f t="shared" si="47"/>
        <v>0</v>
      </c>
    </row>
    <row r="192" spans="1:12" ht="24.75" customHeight="1">
      <c r="A192" s="141"/>
      <c r="B192" s="141"/>
      <c r="C192" s="4" t="s">
        <v>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57">
        <f t="shared" si="45"/>
        <v>0</v>
      </c>
      <c r="K192" s="57">
        <f t="shared" si="46"/>
        <v>0</v>
      </c>
      <c r="L192" s="57">
        <f t="shared" si="47"/>
        <v>0</v>
      </c>
    </row>
    <row r="193" spans="1:12" ht="24.75" customHeight="1">
      <c r="A193" s="155" t="s">
        <v>231</v>
      </c>
      <c r="B193" s="156"/>
      <c r="C193" s="4" t="s">
        <v>17</v>
      </c>
      <c r="D193" s="4">
        <v>0</v>
      </c>
      <c r="E193" s="4">
        <v>0</v>
      </c>
      <c r="F193" s="4">
        <v>2</v>
      </c>
      <c r="G193" s="4">
        <v>0</v>
      </c>
      <c r="H193" s="4">
        <v>0</v>
      </c>
      <c r="I193" s="4">
        <v>0</v>
      </c>
      <c r="J193" s="57">
        <f t="shared" si="45"/>
        <v>2</v>
      </c>
      <c r="K193" s="57">
        <f t="shared" si="46"/>
        <v>0</v>
      </c>
      <c r="L193" s="57">
        <f t="shared" si="47"/>
        <v>2</v>
      </c>
    </row>
    <row r="194" spans="1:12" ht="24.75" customHeight="1">
      <c r="A194" s="141" t="s">
        <v>57</v>
      </c>
      <c r="B194" s="141"/>
      <c r="C194" s="3" t="s">
        <v>4</v>
      </c>
      <c r="D194" s="4">
        <v>0</v>
      </c>
      <c r="E194" s="4">
        <v>3</v>
      </c>
      <c r="F194" s="4">
        <v>60</v>
      </c>
      <c r="G194" s="4">
        <v>86</v>
      </c>
      <c r="H194" s="4">
        <v>0</v>
      </c>
      <c r="I194" s="4">
        <v>0</v>
      </c>
      <c r="J194" s="57">
        <f t="shared" si="45"/>
        <v>60</v>
      </c>
      <c r="K194" s="57">
        <f t="shared" si="46"/>
        <v>89</v>
      </c>
      <c r="L194" s="57">
        <f t="shared" si="47"/>
        <v>149</v>
      </c>
    </row>
    <row r="195" spans="1:12" ht="24.75" customHeight="1">
      <c r="A195" s="141"/>
      <c r="B195" s="141"/>
      <c r="C195" s="3" t="s">
        <v>5</v>
      </c>
      <c r="D195" s="4">
        <v>0</v>
      </c>
      <c r="E195" s="4">
        <v>0</v>
      </c>
      <c r="F195" s="4">
        <v>19</v>
      </c>
      <c r="G195" s="4">
        <v>8</v>
      </c>
      <c r="H195" s="4">
        <v>0</v>
      </c>
      <c r="I195" s="4">
        <v>0</v>
      </c>
      <c r="J195" s="57">
        <f t="shared" si="45"/>
        <v>19</v>
      </c>
      <c r="K195" s="57">
        <f t="shared" si="46"/>
        <v>8</v>
      </c>
      <c r="L195" s="57">
        <f t="shared" si="47"/>
        <v>27</v>
      </c>
    </row>
    <row r="196" spans="1:12" ht="24.75" customHeight="1">
      <c r="A196" s="141"/>
      <c r="B196" s="141"/>
      <c r="C196" s="3" t="s">
        <v>6</v>
      </c>
      <c r="D196" s="4">
        <v>0</v>
      </c>
      <c r="E196" s="4">
        <v>0</v>
      </c>
      <c r="F196" s="17">
        <v>3</v>
      </c>
      <c r="G196" s="17">
        <v>4</v>
      </c>
      <c r="H196" s="4">
        <v>0</v>
      </c>
      <c r="I196" s="4">
        <v>0</v>
      </c>
      <c r="J196" s="57">
        <f t="shared" si="45"/>
        <v>3</v>
      </c>
      <c r="K196" s="57">
        <f t="shared" si="46"/>
        <v>4</v>
      </c>
      <c r="L196" s="57">
        <f t="shared" si="47"/>
        <v>7</v>
      </c>
    </row>
    <row r="197" spans="1:12" ht="24.75" customHeight="1">
      <c r="A197" s="141"/>
      <c r="B197" s="141"/>
      <c r="C197" s="3" t="s">
        <v>7</v>
      </c>
      <c r="D197" s="5">
        <v>3</v>
      </c>
      <c r="E197" s="5">
        <v>2</v>
      </c>
      <c r="F197" s="5">
        <v>10</v>
      </c>
      <c r="G197" s="5">
        <v>12</v>
      </c>
      <c r="H197" s="4">
        <v>0</v>
      </c>
      <c r="I197" s="4">
        <v>0</v>
      </c>
      <c r="J197" s="57">
        <f t="shared" si="45"/>
        <v>13</v>
      </c>
      <c r="K197" s="57">
        <f t="shared" si="46"/>
        <v>14</v>
      </c>
      <c r="L197" s="57">
        <f t="shared" si="47"/>
        <v>27</v>
      </c>
    </row>
    <row r="198" spans="1:12" ht="24.75" customHeight="1">
      <c r="A198" s="141"/>
      <c r="B198" s="141"/>
      <c r="C198" s="3" t="s">
        <v>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57">
        <f t="shared" si="45"/>
        <v>0</v>
      </c>
      <c r="K198" s="57">
        <f t="shared" si="46"/>
        <v>0</v>
      </c>
      <c r="L198" s="57">
        <f t="shared" si="47"/>
        <v>0</v>
      </c>
    </row>
    <row r="199" spans="1:12" ht="24.75" customHeight="1">
      <c r="A199" s="141" t="s">
        <v>182</v>
      </c>
      <c r="B199" s="141"/>
      <c r="C199" s="3" t="s">
        <v>4</v>
      </c>
      <c r="D199" s="4">
        <v>0</v>
      </c>
      <c r="E199" s="4">
        <v>0</v>
      </c>
      <c r="F199" s="4">
        <v>2</v>
      </c>
      <c r="G199" s="4">
        <v>2</v>
      </c>
      <c r="H199" s="4">
        <v>0</v>
      </c>
      <c r="I199" s="4">
        <v>0</v>
      </c>
      <c r="J199" s="57">
        <f t="shared" si="45"/>
        <v>2</v>
      </c>
      <c r="K199" s="57">
        <f t="shared" si="46"/>
        <v>2</v>
      </c>
      <c r="L199" s="57">
        <f t="shared" si="47"/>
        <v>4</v>
      </c>
    </row>
    <row r="200" spans="1:12" ht="24.75" customHeight="1">
      <c r="A200" s="141" t="s">
        <v>32</v>
      </c>
      <c r="B200" s="141"/>
      <c r="C200" s="3" t="s">
        <v>4</v>
      </c>
      <c r="D200" s="4">
        <v>0</v>
      </c>
      <c r="E200" s="4">
        <v>0</v>
      </c>
      <c r="F200" s="4">
        <v>19</v>
      </c>
      <c r="G200" s="4">
        <v>13</v>
      </c>
      <c r="H200" s="4">
        <v>0</v>
      </c>
      <c r="I200" s="4">
        <v>0</v>
      </c>
      <c r="J200" s="57">
        <f t="shared" si="45"/>
        <v>19</v>
      </c>
      <c r="K200" s="57">
        <f t="shared" si="46"/>
        <v>13</v>
      </c>
      <c r="L200" s="57">
        <f t="shared" si="47"/>
        <v>32</v>
      </c>
    </row>
    <row r="201" spans="1:12" ht="24.75" customHeight="1">
      <c r="A201" s="141"/>
      <c r="B201" s="141"/>
      <c r="C201" s="3" t="s">
        <v>5</v>
      </c>
      <c r="D201" s="4">
        <v>0</v>
      </c>
      <c r="E201" s="4">
        <v>0</v>
      </c>
      <c r="F201" s="4">
        <v>20</v>
      </c>
      <c r="G201" s="4">
        <v>11</v>
      </c>
      <c r="H201" s="4">
        <v>0</v>
      </c>
      <c r="I201" s="4">
        <v>0</v>
      </c>
      <c r="J201" s="57">
        <f t="shared" si="45"/>
        <v>20</v>
      </c>
      <c r="K201" s="57">
        <f t="shared" si="46"/>
        <v>11</v>
      </c>
      <c r="L201" s="57">
        <f t="shared" si="47"/>
        <v>31</v>
      </c>
    </row>
    <row r="202" spans="1:12" ht="24.75" customHeight="1">
      <c r="A202" s="141"/>
      <c r="B202" s="141"/>
      <c r="C202" s="3" t="s">
        <v>6</v>
      </c>
      <c r="D202" s="4">
        <v>0</v>
      </c>
      <c r="E202" s="4">
        <v>0</v>
      </c>
      <c r="F202" s="17">
        <v>14</v>
      </c>
      <c r="G202" s="17">
        <v>4</v>
      </c>
      <c r="H202" s="4">
        <v>0</v>
      </c>
      <c r="I202" s="4">
        <v>0</v>
      </c>
      <c r="J202" s="57">
        <f t="shared" si="45"/>
        <v>14</v>
      </c>
      <c r="K202" s="57">
        <f t="shared" si="46"/>
        <v>4</v>
      </c>
      <c r="L202" s="57">
        <f t="shared" si="47"/>
        <v>18</v>
      </c>
    </row>
    <row r="203" spans="1:12" ht="24.75" customHeight="1">
      <c r="A203" s="141"/>
      <c r="B203" s="141"/>
      <c r="C203" s="3" t="s">
        <v>7</v>
      </c>
      <c r="D203" s="4">
        <v>0</v>
      </c>
      <c r="E203" s="4">
        <v>0</v>
      </c>
      <c r="F203" s="5">
        <v>19</v>
      </c>
      <c r="G203" s="5">
        <v>6</v>
      </c>
      <c r="H203" s="4">
        <v>0</v>
      </c>
      <c r="I203" s="4">
        <v>0</v>
      </c>
      <c r="J203" s="57">
        <f t="shared" si="45"/>
        <v>19</v>
      </c>
      <c r="K203" s="57">
        <f t="shared" si="46"/>
        <v>6</v>
      </c>
      <c r="L203" s="57">
        <f t="shared" si="47"/>
        <v>25</v>
      </c>
    </row>
    <row r="204" spans="1:12" ht="24.75" customHeight="1">
      <c r="A204" s="141"/>
      <c r="B204" s="141"/>
      <c r="C204" s="3" t="s">
        <v>8</v>
      </c>
      <c r="D204" s="4">
        <v>0</v>
      </c>
      <c r="E204" s="4">
        <v>0</v>
      </c>
      <c r="F204" s="4">
        <v>1</v>
      </c>
      <c r="G204" s="4">
        <v>1</v>
      </c>
      <c r="H204" s="4">
        <v>0</v>
      </c>
      <c r="I204" s="4">
        <v>0</v>
      </c>
      <c r="J204" s="57">
        <f t="shared" si="45"/>
        <v>1</v>
      </c>
      <c r="K204" s="57">
        <f t="shared" si="46"/>
        <v>1</v>
      </c>
      <c r="L204" s="57">
        <f t="shared" si="47"/>
        <v>2</v>
      </c>
    </row>
    <row r="205" spans="1:12" ht="24.75" customHeight="1">
      <c r="A205" s="141" t="s">
        <v>36</v>
      </c>
      <c r="B205" s="141"/>
      <c r="C205" s="3" t="s">
        <v>4</v>
      </c>
      <c r="D205" s="4">
        <v>0</v>
      </c>
      <c r="E205" s="4">
        <v>0</v>
      </c>
      <c r="F205" s="4">
        <v>29</v>
      </c>
      <c r="G205" s="4">
        <v>12</v>
      </c>
      <c r="H205" s="4">
        <v>0</v>
      </c>
      <c r="I205" s="4">
        <v>0</v>
      </c>
      <c r="J205" s="57">
        <f t="shared" si="45"/>
        <v>29</v>
      </c>
      <c r="K205" s="57">
        <f t="shared" si="46"/>
        <v>12</v>
      </c>
      <c r="L205" s="57">
        <f t="shared" si="47"/>
        <v>41</v>
      </c>
    </row>
    <row r="206" spans="1:12" ht="24.75" customHeight="1">
      <c r="A206" s="141"/>
      <c r="B206" s="141"/>
      <c r="C206" s="4" t="s">
        <v>5</v>
      </c>
      <c r="D206" s="4">
        <v>4</v>
      </c>
      <c r="E206" s="4">
        <v>0</v>
      </c>
      <c r="F206" s="4">
        <v>8</v>
      </c>
      <c r="G206" s="4">
        <v>0</v>
      </c>
      <c r="H206" s="4">
        <v>1</v>
      </c>
      <c r="I206" s="4">
        <v>0</v>
      </c>
      <c r="J206" s="57">
        <f t="shared" si="45"/>
        <v>13</v>
      </c>
      <c r="K206" s="57">
        <f t="shared" si="46"/>
        <v>0</v>
      </c>
      <c r="L206" s="57">
        <f t="shared" si="47"/>
        <v>13</v>
      </c>
    </row>
    <row r="207" spans="1:12" ht="24.75" customHeight="1">
      <c r="A207" s="141"/>
      <c r="B207" s="141"/>
      <c r="C207" s="4" t="s">
        <v>6</v>
      </c>
      <c r="D207" s="4">
        <v>0</v>
      </c>
      <c r="E207" s="4">
        <v>0</v>
      </c>
      <c r="F207" s="17">
        <v>0</v>
      </c>
      <c r="G207" s="17">
        <v>0</v>
      </c>
      <c r="H207" s="4">
        <v>0</v>
      </c>
      <c r="I207" s="4">
        <v>0</v>
      </c>
      <c r="J207" s="57">
        <f t="shared" si="45"/>
        <v>0</v>
      </c>
      <c r="K207" s="57">
        <f t="shared" si="46"/>
        <v>0</v>
      </c>
      <c r="L207" s="57">
        <f t="shared" si="47"/>
        <v>0</v>
      </c>
    </row>
    <row r="208" spans="1:12" ht="24.75" customHeight="1">
      <c r="A208" s="141"/>
      <c r="B208" s="141"/>
      <c r="C208" s="4" t="s">
        <v>7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57">
        <f t="shared" si="45"/>
        <v>0</v>
      </c>
      <c r="K208" s="57">
        <f t="shared" si="46"/>
        <v>0</v>
      </c>
      <c r="L208" s="57">
        <f t="shared" si="47"/>
        <v>0</v>
      </c>
    </row>
    <row r="209" spans="1:12" ht="24.75" customHeight="1">
      <c r="A209" s="141"/>
      <c r="B209" s="141"/>
      <c r="C209" s="4" t="s">
        <v>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57">
        <f t="shared" si="45"/>
        <v>0</v>
      </c>
      <c r="K209" s="57">
        <f t="shared" si="46"/>
        <v>0</v>
      </c>
      <c r="L209" s="57">
        <f t="shared" si="47"/>
        <v>0</v>
      </c>
    </row>
    <row r="210" spans="1:12" ht="24.75" customHeight="1">
      <c r="A210" s="141" t="s">
        <v>58</v>
      </c>
      <c r="B210" s="141"/>
      <c r="C210" s="3" t="s">
        <v>4</v>
      </c>
      <c r="D210" s="4">
        <v>0</v>
      </c>
      <c r="E210" s="4">
        <v>0</v>
      </c>
      <c r="F210" s="4">
        <v>10</v>
      </c>
      <c r="G210" s="4">
        <v>35</v>
      </c>
      <c r="H210" s="4">
        <v>0</v>
      </c>
      <c r="I210" s="4">
        <v>0</v>
      </c>
      <c r="J210" s="57">
        <f t="shared" si="45"/>
        <v>10</v>
      </c>
      <c r="K210" s="57">
        <f t="shared" si="46"/>
        <v>35</v>
      </c>
      <c r="L210" s="57">
        <f t="shared" si="47"/>
        <v>45</v>
      </c>
    </row>
    <row r="211" spans="1:12" ht="24.75" customHeight="1">
      <c r="A211" s="141"/>
      <c r="B211" s="141"/>
      <c r="C211" s="3" t="s">
        <v>5</v>
      </c>
      <c r="D211" s="4">
        <v>21</v>
      </c>
      <c r="E211" s="4">
        <v>21</v>
      </c>
      <c r="F211" s="4">
        <v>1</v>
      </c>
      <c r="G211" s="4">
        <v>3</v>
      </c>
      <c r="H211" s="4">
        <v>0</v>
      </c>
      <c r="I211" s="4">
        <v>0</v>
      </c>
      <c r="J211" s="57">
        <f aca="true" t="shared" si="48" ref="J211:J254">D211+F211+H211</f>
        <v>22</v>
      </c>
      <c r="K211" s="57">
        <f aca="true" t="shared" si="49" ref="K211:K254">E211+G211+I211</f>
        <v>24</v>
      </c>
      <c r="L211" s="57">
        <f aca="true" t="shared" si="50" ref="L211:L254">J211+K211</f>
        <v>46</v>
      </c>
    </row>
    <row r="212" spans="1:12" ht="24.75" customHeight="1">
      <c r="A212" s="141"/>
      <c r="B212" s="141"/>
      <c r="C212" s="3" t="s">
        <v>6</v>
      </c>
      <c r="D212" s="4">
        <v>0</v>
      </c>
      <c r="E212" s="4">
        <v>0</v>
      </c>
      <c r="F212" s="17">
        <v>3</v>
      </c>
      <c r="G212" s="17">
        <v>9</v>
      </c>
      <c r="H212" s="4">
        <v>0</v>
      </c>
      <c r="I212" s="4">
        <v>0</v>
      </c>
      <c r="J212" s="57">
        <f t="shared" si="48"/>
        <v>3</v>
      </c>
      <c r="K212" s="57">
        <f t="shared" si="49"/>
        <v>9</v>
      </c>
      <c r="L212" s="57">
        <f t="shared" si="50"/>
        <v>12</v>
      </c>
    </row>
    <row r="213" spans="1:12" ht="24.75" customHeight="1">
      <c r="A213" s="141"/>
      <c r="B213" s="141"/>
      <c r="C213" s="3" t="s">
        <v>7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57">
        <f t="shared" si="48"/>
        <v>0</v>
      </c>
      <c r="K213" s="57">
        <f t="shared" si="49"/>
        <v>0</v>
      </c>
      <c r="L213" s="57">
        <f t="shared" si="50"/>
        <v>0</v>
      </c>
    </row>
    <row r="214" spans="1:12" ht="24.75" customHeight="1">
      <c r="A214" s="141"/>
      <c r="B214" s="141"/>
      <c r="C214" s="3" t="s">
        <v>8</v>
      </c>
      <c r="D214" s="4">
        <v>0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57">
        <f t="shared" si="48"/>
        <v>1</v>
      </c>
      <c r="K214" s="57">
        <f t="shared" si="49"/>
        <v>0</v>
      </c>
      <c r="L214" s="57">
        <f t="shared" si="50"/>
        <v>1</v>
      </c>
    </row>
    <row r="215" spans="1:12" ht="24.75" customHeight="1">
      <c r="A215" s="141" t="s">
        <v>43</v>
      </c>
      <c r="B215" s="141"/>
      <c r="C215" s="3" t="s">
        <v>4</v>
      </c>
      <c r="D215" s="4">
        <v>0</v>
      </c>
      <c r="E215" s="4">
        <v>0</v>
      </c>
      <c r="F215" s="4">
        <v>21</v>
      </c>
      <c r="G215" s="4">
        <v>10</v>
      </c>
      <c r="H215" s="4">
        <v>5</v>
      </c>
      <c r="I215" s="4">
        <v>0</v>
      </c>
      <c r="J215" s="57">
        <f t="shared" si="48"/>
        <v>26</v>
      </c>
      <c r="K215" s="57">
        <f t="shared" si="49"/>
        <v>10</v>
      </c>
      <c r="L215" s="57">
        <f t="shared" si="50"/>
        <v>36</v>
      </c>
    </row>
    <row r="216" spans="1:12" ht="24.75" customHeight="1">
      <c r="A216" s="141"/>
      <c r="B216" s="141"/>
      <c r="C216" s="4" t="s">
        <v>5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57">
        <f t="shared" si="48"/>
        <v>0</v>
      </c>
      <c r="K216" s="57">
        <f t="shared" si="49"/>
        <v>0</v>
      </c>
      <c r="L216" s="57">
        <f t="shared" si="50"/>
        <v>0</v>
      </c>
    </row>
    <row r="217" spans="1:12" ht="24.75" customHeight="1">
      <c r="A217" s="141" t="s">
        <v>44</v>
      </c>
      <c r="B217" s="141"/>
      <c r="C217" s="3" t="s">
        <v>4</v>
      </c>
      <c r="D217" s="4">
        <v>0</v>
      </c>
      <c r="E217" s="4">
        <v>0</v>
      </c>
      <c r="F217" s="4">
        <v>3</v>
      </c>
      <c r="G217" s="4">
        <v>2</v>
      </c>
      <c r="H217" s="4">
        <v>0</v>
      </c>
      <c r="I217" s="4">
        <v>0</v>
      </c>
      <c r="J217" s="57">
        <f t="shared" si="48"/>
        <v>3</v>
      </c>
      <c r="K217" s="57">
        <f t="shared" si="49"/>
        <v>2</v>
      </c>
      <c r="L217" s="57">
        <f t="shared" si="50"/>
        <v>5</v>
      </c>
    </row>
    <row r="218" spans="1:12" ht="24.75" customHeight="1">
      <c r="A218" s="141" t="s">
        <v>45</v>
      </c>
      <c r="B218" s="141"/>
      <c r="C218" s="4" t="s">
        <v>7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57">
        <f t="shared" si="48"/>
        <v>0</v>
      </c>
      <c r="K218" s="57">
        <f t="shared" si="49"/>
        <v>0</v>
      </c>
      <c r="L218" s="57">
        <f t="shared" si="50"/>
        <v>0</v>
      </c>
    </row>
    <row r="219" spans="1:12" ht="24.75" customHeight="1">
      <c r="A219" s="141" t="s">
        <v>46</v>
      </c>
      <c r="B219" s="141"/>
      <c r="C219" s="4" t="s">
        <v>5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57">
        <f t="shared" si="48"/>
        <v>0</v>
      </c>
      <c r="K219" s="57">
        <f t="shared" si="49"/>
        <v>0</v>
      </c>
      <c r="L219" s="57">
        <f t="shared" si="50"/>
        <v>0</v>
      </c>
    </row>
    <row r="220" spans="1:12" ht="24.75" customHeight="1">
      <c r="A220" s="141"/>
      <c r="B220" s="141"/>
      <c r="C220" s="4" t="s">
        <v>6</v>
      </c>
      <c r="D220" s="4">
        <v>0</v>
      </c>
      <c r="E220" s="4">
        <v>0</v>
      </c>
      <c r="F220" s="17">
        <v>0</v>
      </c>
      <c r="G220" s="17">
        <v>0</v>
      </c>
      <c r="H220" s="4">
        <v>0</v>
      </c>
      <c r="I220" s="4">
        <v>0</v>
      </c>
      <c r="J220" s="57">
        <f t="shared" si="48"/>
        <v>0</v>
      </c>
      <c r="K220" s="57">
        <f t="shared" si="49"/>
        <v>0</v>
      </c>
      <c r="L220" s="57">
        <f t="shared" si="50"/>
        <v>0</v>
      </c>
    </row>
    <row r="221" spans="1:12" ht="24.75" customHeight="1">
      <c r="A221" s="141"/>
      <c r="B221" s="141"/>
      <c r="C221" s="4" t="s">
        <v>7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57">
        <f t="shared" si="48"/>
        <v>0</v>
      </c>
      <c r="K221" s="57">
        <f t="shared" si="49"/>
        <v>0</v>
      </c>
      <c r="L221" s="57">
        <f t="shared" si="50"/>
        <v>0</v>
      </c>
    </row>
    <row r="222" spans="1:12" ht="24.75" customHeight="1">
      <c r="A222" s="141"/>
      <c r="B222" s="141"/>
      <c r="C222" s="4" t="s">
        <v>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57">
        <f t="shared" si="48"/>
        <v>0</v>
      </c>
      <c r="K222" s="57">
        <f t="shared" si="49"/>
        <v>0</v>
      </c>
      <c r="L222" s="57">
        <f t="shared" si="50"/>
        <v>0</v>
      </c>
    </row>
    <row r="223" spans="1:12" ht="24.75" customHeight="1">
      <c r="A223" s="141" t="s">
        <v>47</v>
      </c>
      <c r="B223" s="141"/>
      <c r="C223" s="3" t="s">
        <v>4</v>
      </c>
      <c r="D223" s="4">
        <v>0</v>
      </c>
      <c r="E223" s="4">
        <v>0</v>
      </c>
      <c r="F223" s="4">
        <v>4</v>
      </c>
      <c r="G223" s="4">
        <v>7</v>
      </c>
      <c r="H223" s="4">
        <v>0</v>
      </c>
      <c r="I223" s="4">
        <v>0</v>
      </c>
      <c r="J223" s="57">
        <f t="shared" si="48"/>
        <v>4</v>
      </c>
      <c r="K223" s="57">
        <f t="shared" si="49"/>
        <v>7</v>
      </c>
      <c r="L223" s="57">
        <f t="shared" si="50"/>
        <v>11</v>
      </c>
    </row>
    <row r="224" spans="1:12" ht="24.75" customHeight="1">
      <c r="A224" s="141"/>
      <c r="B224" s="141"/>
      <c r="C224" s="4" t="s">
        <v>5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57">
        <f t="shared" si="48"/>
        <v>0</v>
      </c>
      <c r="K224" s="57">
        <f t="shared" si="49"/>
        <v>0</v>
      </c>
      <c r="L224" s="57">
        <f t="shared" si="50"/>
        <v>0</v>
      </c>
    </row>
    <row r="225" spans="1:12" ht="24.75" customHeight="1">
      <c r="A225" s="141" t="s">
        <v>48</v>
      </c>
      <c r="B225" s="141"/>
      <c r="C225" s="4" t="s">
        <v>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57">
        <f t="shared" si="48"/>
        <v>0</v>
      </c>
      <c r="K225" s="57">
        <f t="shared" si="49"/>
        <v>0</v>
      </c>
      <c r="L225" s="57">
        <f t="shared" si="50"/>
        <v>0</v>
      </c>
    </row>
    <row r="226" spans="1:12" ht="24.75" customHeight="1">
      <c r="A226" s="141" t="s">
        <v>49</v>
      </c>
      <c r="B226" s="141"/>
      <c r="C226" s="4" t="s">
        <v>6</v>
      </c>
      <c r="D226" s="4">
        <v>0</v>
      </c>
      <c r="E226" s="4">
        <v>0</v>
      </c>
      <c r="F226" s="17">
        <v>4</v>
      </c>
      <c r="G226" s="17">
        <v>0</v>
      </c>
      <c r="H226" s="4">
        <v>0</v>
      </c>
      <c r="I226" s="4">
        <v>0</v>
      </c>
      <c r="J226" s="57">
        <f t="shared" si="48"/>
        <v>4</v>
      </c>
      <c r="K226" s="57">
        <f t="shared" si="49"/>
        <v>0</v>
      </c>
      <c r="L226" s="57">
        <f t="shared" si="50"/>
        <v>4</v>
      </c>
    </row>
    <row r="227" spans="1:12" ht="24.75" customHeight="1">
      <c r="A227" s="141"/>
      <c r="B227" s="141"/>
      <c r="C227" s="4" t="s">
        <v>7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57">
        <f t="shared" si="48"/>
        <v>0</v>
      </c>
      <c r="K227" s="57">
        <f t="shared" si="49"/>
        <v>0</v>
      </c>
      <c r="L227" s="57">
        <f t="shared" si="50"/>
        <v>0</v>
      </c>
    </row>
    <row r="228" spans="1:12" ht="24.75" customHeight="1">
      <c r="A228" s="141" t="s">
        <v>50</v>
      </c>
      <c r="B228" s="141"/>
      <c r="C228" s="4" t="s">
        <v>7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57">
        <f t="shared" si="48"/>
        <v>0</v>
      </c>
      <c r="K228" s="57">
        <f t="shared" si="49"/>
        <v>0</v>
      </c>
      <c r="L228" s="57">
        <f t="shared" si="50"/>
        <v>0</v>
      </c>
    </row>
    <row r="229" spans="1:13" ht="24.75" customHeight="1">
      <c r="A229" s="141" t="s">
        <v>51</v>
      </c>
      <c r="B229" s="141"/>
      <c r="C229" s="4" t="s">
        <v>4</v>
      </c>
      <c r="D229" s="4">
        <f aca="true" t="shared" si="51" ref="D229:I229">D146+D151+D155+D159+D164+D168+D172+D182+D188+D194+D199+D200+D205+D210+D215+D217+D223</f>
        <v>0</v>
      </c>
      <c r="E229" s="4">
        <f t="shared" si="51"/>
        <v>3</v>
      </c>
      <c r="F229" s="4">
        <f t="shared" si="51"/>
        <v>450</v>
      </c>
      <c r="G229" s="4">
        <f t="shared" si="51"/>
        <v>284</v>
      </c>
      <c r="H229" s="4">
        <f t="shared" si="51"/>
        <v>7</v>
      </c>
      <c r="I229" s="4">
        <f t="shared" si="51"/>
        <v>0</v>
      </c>
      <c r="J229" s="57">
        <f t="shared" si="48"/>
        <v>457</v>
      </c>
      <c r="K229" s="57">
        <f t="shared" si="49"/>
        <v>287</v>
      </c>
      <c r="L229" s="57">
        <f t="shared" si="50"/>
        <v>744</v>
      </c>
      <c r="M229" s="8"/>
    </row>
    <row r="230" spans="1:13" ht="24.75" customHeight="1">
      <c r="A230" s="141"/>
      <c r="B230" s="141"/>
      <c r="C230" s="4" t="s">
        <v>5</v>
      </c>
      <c r="D230" s="4">
        <f aca="true" t="shared" si="52" ref="D230:I230">D147+D152+D156+D160+D165+D169+D173+D178+D183+D189+D195+D201+D206+D211+D216+D219+D224</f>
        <v>25</v>
      </c>
      <c r="E230" s="4">
        <f t="shared" si="52"/>
        <v>21</v>
      </c>
      <c r="F230" s="4">
        <f t="shared" si="52"/>
        <v>177</v>
      </c>
      <c r="G230" s="4">
        <f t="shared" si="52"/>
        <v>95</v>
      </c>
      <c r="H230" s="4">
        <f t="shared" si="52"/>
        <v>15</v>
      </c>
      <c r="I230" s="4">
        <f t="shared" si="52"/>
        <v>5</v>
      </c>
      <c r="J230" s="57">
        <f t="shared" si="48"/>
        <v>217</v>
      </c>
      <c r="K230" s="57">
        <f t="shared" si="49"/>
        <v>121</v>
      </c>
      <c r="L230" s="57">
        <f t="shared" si="50"/>
        <v>338</v>
      </c>
      <c r="M230" s="8"/>
    </row>
    <row r="231" spans="1:13" ht="24.75" customHeight="1">
      <c r="A231" s="141"/>
      <c r="B231" s="141"/>
      <c r="C231" s="4" t="s">
        <v>6</v>
      </c>
      <c r="D231" s="4">
        <f aca="true" t="shared" si="53" ref="D231:I231">D148+D153+D157+D161+D166+D170+D174+D177+D179+D184+D190+D193+D196+D202+D207+D212+D220+D226</f>
        <v>0</v>
      </c>
      <c r="E231" s="4">
        <f t="shared" si="53"/>
        <v>0</v>
      </c>
      <c r="F231" s="4">
        <f t="shared" si="53"/>
        <v>102</v>
      </c>
      <c r="G231" s="4">
        <f t="shared" si="53"/>
        <v>44</v>
      </c>
      <c r="H231" s="4">
        <f t="shared" si="53"/>
        <v>0</v>
      </c>
      <c r="I231" s="4">
        <f t="shared" si="53"/>
        <v>0</v>
      </c>
      <c r="J231" s="57">
        <f t="shared" si="48"/>
        <v>102</v>
      </c>
      <c r="K231" s="57">
        <f t="shared" si="49"/>
        <v>44</v>
      </c>
      <c r="L231" s="57">
        <f t="shared" si="50"/>
        <v>146</v>
      </c>
      <c r="M231" s="8"/>
    </row>
    <row r="232" spans="1:13" ht="24.75" customHeight="1">
      <c r="A232" s="141"/>
      <c r="B232" s="141"/>
      <c r="C232" s="4" t="s">
        <v>7</v>
      </c>
      <c r="D232" s="4">
        <f aca="true" t="shared" si="54" ref="D232:I232">D228+D227+D225+D221+D218+D213+D208+D203+D197+D191+D187+D185+D180+D175+D171+D167+D162+D158+D154+D149</f>
        <v>3</v>
      </c>
      <c r="E232" s="4">
        <f t="shared" si="54"/>
        <v>2</v>
      </c>
      <c r="F232" s="4">
        <f t="shared" si="54"/>
        <v>82</v>
      </c>
      <c r="G232" s="4">
        <f t="shared" si="54"/>
        <v>41</v>
      </c>
      <c r="H232" s="4">
        <f t="shared" si="54"/>
        <v>3</v>
      </c>
      <c r="I232" s="4">
        <f t="shared" si="54"/>
        <v>1</v>
      </c>
      <c r="J232" s="57">
        <f t="shared" si="48"/>
        <v>88</v>
      </c>
      <c r="K232" s="57">
        <f t="shared" si="49"/>
        <v>44</v>
      </c>
      <c r="L232" s="57">
        <f t="shared" si="50"/>
        <v>132</v>
      </c>
      <c r="M232" s="8"/>
    </row>
    <row r="233" spans="1:13" ht="24.75" customHeight="1">
      <c r="A233" s="141"/>
      <c r="B233" s="141"/>
      <c r="C233" s="4" t="s">
        <v>8</v>
      </c>
      <c r="D233" s="4">
        <f aca="true" t="shared" si="55" ref="D233:I233">D150+D163+D176+D181+D186+D192+D198+D204+D209+D214+D222</f>
        <v>0</v>
      </c>
      <c r="E233" s="4">
        <f t="shared" si="55"/>
        <v>0</v>
      </c>
      <c r="F233" s="4">
        <f t="shared" si="55"/>
        <v>4</v>
      </c>
      <c r="G233" s="4">
        <f t="shared" si="55"/>
        <v>1</v>
      </c>
      <c r="H233" s="4">
        <f t="shared" si="55"/>
        <v>0</v>
      </c>
      <c r="I233" s="4">
        <f t="shared" si="55"/>
        <v>0</v>
      </c>
      <c r="J233" s="57">
        <f t="shared" si="48"/>
        <v>4</v>
      </c>
      <c r="K233" s="57">
        <f t="shared" si="49"/>
        <v>1</v>
      </c>
      <c r="L233" s="57">
        <f t="shared" si="50"/>
        <v>5</v>
      </c>
      <c r="M233" s="8"/>
    </row>
    <row r="234" spans="1:13" ht="24.75" customHeight="1">
      <c r="A234" s="141"/>
      <c r="B234" s="141"/>
      <c r="C234" s="4" t="s">
        <v>51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57">
        <f t="shared" si="48"/>
        <v>0</v>
      </c>
      <c r="K234" s="57">
        <f t="shared" si="49"/>
        <v>0</v>
      </c>
      <c r="L234" s="57">
        <f t="shared" si="50"/>
        <v>0</v>
      </c>
      <c r="M234" s="8"/>
    </row>
    <row r="235" spans="1:12" ht="24.75" customHeight="1">
      <c r="A235" s="154" t="s">
        <v>59</v>
      </c>
      <c r="B235" s="154"/>
      <c r="C235" s="6" t="s">
        <v>4</v>
      </c>
      <c r="D235" s="6">
        <v>126</v>
      </c>
      <c r="E235" s="6">
        <v>152</v>
      </c>
      <c r="F235" s="6">
        <v>0</v>
      </c>
      <c r="G235" s="6">
        <v>0</v>
      </c>
      <c r="H235" s="6">
        <v>0</v>
      </c>
      <c r="I235" s="6">
        <v>0</v>
      </c>
      <c r="J235" s="57">
        <f t="shared" si="48"/>
        <v>126</v>
      </c>
      <c r="K235" s="57">
        <f t="shared" si="49"/>
        <v>152</v>
      </c>
      <c r="L235" s="57">
        <f t="shared" si="50"/>
        <v>278</v>
      </c>
    </row>
    <row r="236" spans="1:12" ht="24.75" customHeight="1">
      <c r="A236" s="154"/>
      <c r="B236" s="154"/>
      <c r="C236" s="6" t="s">
        <v>60</v>
      </c>
      <c r="D236" s="5">
        <v>28</v>
      </c>
      <c r="E236" s="5">
        <v>22</v>
      </c>
      <c r="F236" s="6">
        <v>0</v>
      </c>
      <c r="G236" s="6">
        <v>0</v>
      </c>
      <c r="H236" s="4">
        <v>0</v>
      </c>
      <c r="I236" s="4">
        <v>0</v>
      </c>
      <c r="J236" s="57">
        <f t="shared" si="48"/>
        <v>28</v>
      </c>
      <c r="K236" s="57">
        <f t="shared" si="49"/>
        <v>22</v>
      </c>
      <c r="L236" s="57">
        <f t="shared" si="50"/>
        <v>50</v>
      </c>
    </row>
    <row r="237" spans="1:12" ht="24.75" customHeight="1">
      <c r="A237" s="154"/>
      <c r="B237" s="154"/>
      <c r="C237" s="6" t="s">
        <v>61</v>
      </c>
      <c r="D237" s="6">
        <v>43</v>
      </c>
      <c r="E237" s="6">
        <v>76</v>
      </c>
      <c r="F237" s="6">
        <v>0</v>
      </c>
      <c r="G237" s="6">
        <v>0</v>
      </c>
      <c r="H237" s="4">
        <v>0</v>
      </c>
      <c r="I237" s="4">
        <v>0</v>
      </c>
      <c r="J237" s="57">
        <f t="shared" si="48"/>
        <v>43</v>
      </c>
      <c r="K237" s="57">
        <f t="shared" si="49"/>
        <v>76</v>
      </c>
      <c r="L237" s="57">
        <f t="shared" si="50"/>
        <v>119</v>
      </c>
    </row>
    <row r="238" spans="1:12" ht="24.75" customHeight="1">
      <c r="A238" s="154" t="s">
        <v>62</v>
      </c>
      <c r="B238" s="154"/>
      <c r="C238" s="6" t="s">
        <v>4</v>
      </c>
      <c r="D238" s="6">
        <v>41</v>
      </c>
      <c r="E238" s="6">
        <v>2</v>
      </c>
      <c r="F238" s="4">
        <v>19</v>
      </c>
      <c r="G238" s="4">
        <v>4</v>
      </c>
      <c r="H238" s="6">
        <v>0</v>
      </c>
      <c r="I238" s="6">
        <v>0</v>
      </c>
      <c r="J238" s="57">
        <f t="shared" si="48"/>
        <v>60</v>
      </c>
      <c r="K238" s="57">
        <f t="shared" si="49"/>
        <v>6</v>
      </c>
      <c r="L238" s="57">
        <f t="shared" si="50"/>
        <v>66</v>
      </c>
    </row>
    <row r="239" spans="1:12" ht="24.75" customHeight="1">
      <c r="A239" s="154" t="s">
        <v>63</v>
      </c>
      <c r="B239" s="154"/>
      <c r="C239" s="6" t="s">
        <v>4</v>
      </c>
      <c r="D239" s="4">
        <v>6</v>
      </c>
      <c r="E239" s="4">
        <v>0</v>
      </c>
      <c r="F239" s="4">
        <v>4</v>
      </c>
      <c r="G239" s="4">
        <v>1</v>
      </c>
      <c r="H239" s="6">
        <v>0</v>
      </c>
      <c r="I239" s="6">
        <v>0</v>
      </c>
      <c r="J239" s="57">
        <f t="shared" si="48"/>
        <v>10</v>
      </c>
      <c r="K239" s="57">
        <f t="shared" si="49"/>
        <v>1</v>
      </c>
      <c r="L239" s="57">
        <f t="shared" si="50"/>
        <v>11</v>
      </c>
    </row>
    <row r="240" spans="1:12" ht="24.75" customHeight="1">
      <c r="A240" s="154" t="s">
        <v>64</v>
      </c>
      <c r="B240" s="154"/>
      <c r="C240" s="6" t="s">
        <v>4</v>
      </c>
      <c r="D240" s="6">
        <v>0</v>
      </c>
      <c r="E240" s="6">
        <v>0</v>
      </c>
      <c r="F240" s="4">
        <v>8</v>
      </c>
      <c r="G240" s="4">
        <v>12</v>
      </c>
      <c r="H240" s="6">
        <v>0</v>
      </c>
      <c r="I240" s="6">
        <v>0</v>
      </c>
      <c r="J240" s="57">
        <f t="shared" si="48"/>
        <v>8</v>
      </c>
      <c r="K240" s="57">
        <f t="shared" si="49"/>
        <v>12</v>
      </c>
      <c r="L240" s="57">
        <f t="shared" si="50"/>
        <v>20</v>
      </c>
    </row>
    <row r="241" spans="1:12" ht="45" customHeight="1">
      <c r="A241" s="154" t="s">
        <v>65</v>
      </c>
      <c r="B241" s="154"/>
      <c r="C241" s="6" t="s">
        <v>4</v>
      </c>
      <c r="D241" s="6">
        <v>0</v>
      </c>
      <c r="E241" s="6">
        <v>0</v>
      </c>
      <c r="F241" s="4">
        <v>5</v>
      </c>
      <c r="G241" s="4">
        <v>0</v>
      </c>
      <c r="H241" s="6">
        <v>0</v>
      </c>
      <c r="I241" s="6">
        <v>0</v>
      </c>
      <c r="J241" s="57">
        <f t="shared" si="48"/>
        <v>5</v>
      </c>
      <c r="K241" s="57">
        <f t="shared" si="49"/>
        <v>0</v>
      </c>
      <c r="L241" s="57">
        <f t="shared" si="50"/>
        <v>5</v>
      </c>
    </row>
    <row r="242" spans="1:12" ht="24.75" customHeight="1">
      <c r="A242" s="154" t="s">
        <v>259</v>
      </c>
      <c r="B242" s="154"/>
      <c r="C242" s="6" t="s">
        <v>4</v>
      </c>
      <c r="D242" s="6">
        <v>0</v>
      </c>
      <c r="E242" s="6">
        <v>0</v>
      </c>
      <c r="F242" s="6">
        <v>4</v>
      </c>
      <c r="G242" s="6">
        <v>1</v>
      </c>
      <c r="H242" s="6">
        <v>0</v>
      </c>
      <c r="I242" s="6">
        <v>0</v>
      </c>
      <c r="J242" s="128">
        <f t="shared" si="48"/>
        <v>4</v>
      </c>
      <c r="K242" s="128">
        <f t="shared" si="49"/>
        <v>1</v>
      </c>
      <c r="L242" s="128">
        <f t="shared" si="50"/>
        <v>5</v>
      </c>
    </row>
    <row r="243" spans="1:12" ht="24.75" customHeight="1">
      <c r="A243" s="154"/>
      <c r="B243" s="154"/>
      <c r="C243" s="6" t="s">
        <v>5</v>
      </c>
      <c r="D243" s="6">
        <v>0</v>
      </c>
      <c r="E243" s="6">
        <v>0</v>
      </c>
      <c r="F243" s="4">
        <v>17</v>
      </c>
      <c r="G243" s="4">
        <v>11</v>
      </c>
      <c r="H243" s="6">
        <v>0</v>
      </c>
      <c r="I243" s="6">
        <v>0</v>
      </c>
      <c r="J243" s="128">
        <f t="shared" si="48"/>
        <v>17</v>
      </c>
      <c r="K243" s="128">
        <f t="shared" si="49"/>
        <v>11</v>
      </c>
      <c r="L243" s="128">
        <f t="shared" si="50"/>
        <v>28</v>
      </c>
    </row>
    <row r="244" spans="1:12" ht="24.75" customHeight="1">
      <c r="A244" s="154"/>
      <c r="B244" s="154"/>
      <c r="C244" s="6" t="s">
        <v>61</v>
      </c>
      <c r="D244" s="6">
        <v>0</v>
      </c>
      <c r="E244" s="6">
        <v>0</v>
      </c>
      <c r="F244" s="4">
        <v>0</v>
      </c>
      <c r="G244" s="4">
        <v>0</v>
      </c>
      <c r="H244" s="6">
        <v>0</v>
      </c>
      <c r="I244" s="6">
        <v>0</v>
      </c>
      <c r="J244" s="128">
        <f t="shared" si="48"/>
        <v>0</v>
      </c>
      <c r="K244" s="128">
        <f t="shared" si="49"/>
        <v>0</v>
      </c>
      <c r="L244" s="128">
        <f t="shared" si="50"/>
        <v>0</v>
      </c>
    </row>
    <row r="245" spans="1:12" ht="24.75" customHeight="1">
      <c r="A245" s="154"/>
      <c r="B245" s="154"/>
      <c r="C245" s="6" t="s">
        <v>60</v>
      </c>
      <c r="D245" s="6">
        <v>3</v>
      </c>
      <c r="E245" s="6">
        <v>3</v>
      </c>
      <c r="F245" s="6">
        <v>8</v>
      </c>
      <c r="G245" s="6">
        <v>8</v>
      </c>
      <c r="H245" s="4">
        <v>0</v>
      </c>
      <c r="I245" s="4">
        <v>0</v>
      </c>
      <c r="J245" s="128">
        <f t="shared" si="48"/>
        <v>11</v>
      </c>
      <c r="K245" s="128">
        <f t="shared" si="49"/>
        <v>11</v>
      </c>
      <c r="L245" s="128">
        <f t="shared" si="50"/>
        <v>22</v>
      </c>
    </row>
    <row r="246" spans="1:12" ht="38.25" customHeight="1">
      <c r="A246" s="154" t="s">
        <v>66</v>
      </c>
      <c r="B246" s="154"/>
      <c r="C246" s="6" t="s">
        <v>5</v>
      </c>
      <c r="D246" s="6">
        <v>0</v>
      </c>
      <c r="E246" s="6">
        <v>0</v>
      </c>
      <c r="F246" s="4">
        <v>5</v>
      </c>
      <c r="G246" s="4">
        <v>4</v>
      </c>
      <c r="H246" s="6">
        <v>0</v>
      </c>
      <c r="I246" s="6">
        <v>0</v>
      </c>
      <c r="J246" s="57">
        <f t="shared" si="48"/>
        <v>5</v>
      </c>
      <c r="K246" s="57">
        <f t="shared" si="49"/>
        <v>4</v>
      </c>
      <c r="L246" s="57">
        <f t="shared" si="50"/>
        <v>9</v>
      </c>
    </row>
    <row r="247" spans="1:12" ht="34.5" customHeight="1">
      <c r="A247" s="161" t="s">
        <v>257</v>
      </c>
      <c r="B247" s="162"/>
      <c r="C247" s="1" t="s">
        <v>61</v>
      </c>
      <c r="D247" s="6">
        <v>0</v>
      </c>
      <c r="E247" s="6">
        <v>0</v>
      </c>
      <c r="F247" s="4">
        <v>2</v>
      </c>
      <c r="G247" s="4">
        <v>0</v>
      </c>
      <c r="H247" s="4">
        <v>0</v>
      </c>
      <c r="I247" s="4">
        <v>0</v>
      </c>
      <c r="J247" s="57">
        <f t="shared" si="48"/>
        <v>2</v>
      </c>
      <c r="K247" s="57">
        <f t="shared" si="49"/>
        <v>0</v>
      </c>
      <c r="L247" s="57">
        <f t="shared" si="50"/>
        <v>2</v>
      </c>
    </row>
    <row r="248" spans="1:12" ht="37.5" customHeight="1">
      <c r="A248" s="161" t="s">
        <v>258</v>
      </c>
      <c r="B248" s="162"/>
      <c r="C248" s="1" t="s">
        <v>61</v>
      </c>
      <c r="D248" s="6">
        <v>0</v>
      </c>
      <c r="E248" s="6">
        <v>0</v>
      </c>
      <c r="F248" s="4">
        <v>0</v>
      </c>
      <c r="G248" s="4">
        <v>0</v>
      </c>
      <c r="H248" s="6">
        <v>0</v>
      </c>
      <c r="I248" s="6">
        <v>0</v>
      </c>
      <c r="J248" s="57">
        <f t="shared" si="48"/>
        <v>0</v>
      </c>
      <c r="K248" s="57">
        <f t="shared" si="49"/>
        <v>0</v>
      </c>
      <c r="L248" s="57">
        <f t="shared" si="50"/>
        <v>0</v>
      </c>
    </row>
    <row r="249" spans="1:12" ht="24.75" customHeight="1">
      <c r="A249" s="154" t="s">
        <v>67</v>
      </c>
      <c r="B249" s="154"/>
      <c r="C249" s="16" t="s">
        <v>68</v>
      </c>
      <c r="D249" s="135">
        <f aca="true" t="shared" si="56" ref="D249:I249">D235+D238+D239+D240+D241+D242</f>
        <v>173</v>
      </c>
      <c r="E249" s="135">
        <f t="shared" si="56"/>
        <v>154</v>
      </c>
      <c r="F249" s="135">
        <f t="shared" si="56"/>
        <v>40</v>
      </c>
      <c r="G249" s="135">
        <f t="shared" si="56"/>
        <v>18</v>
      </c>
      <c r="H249" s="135">
        <f t="shared" si="56"/>
        <v>0</v>
      </c>
      <c r="I249" s="135">
        <f t="shared" si="56"/>
        <v>0</v>
      </c>
      <c r="J249" s="57">
        <f t="shared" si="48"/>
        <v>213</v>
      </c>
      <c r="K249" s="57">
        <f t="shared" si="49"/>
        <v>172</v>
      </c>
      <c r="L249" s="57">
        <f t="shared" si="50"/>
        <v>385</v>
      </c>
    </row>
    <row r="250" spans="1:12" ht="24.75" customHeight="1">
      <c r="A250" s="154"/>
      <c r="B250" s="154"/>
      <c r="C250" s="16" t="s">
        <v>69</v>
      </c>
      <c r="D250" s="16">
        <f aca="true" t="shared" si="57" ref="D250:I250">D243+D246</f>
        <v>0</v>
      </c>
      <c r="E250" s="16">
        <f t="shared" si="57"/>
        <v>0</v>
      </c>
      <c r="F250" s="16">
        <f t="shared" si="57"/>
        <v>22</v>
      </c>
      <c r="G250" s="16">
        <f t="shared" si="57"/>
        <v>15</v>
      </c>
      <c r="H250" s="16">
        <f t="shared" si="57"/>
        <v>0</v>
      </c>
      <c r="I250" s="16">
        <f t="shared" si="57"/>
        <v>0</v>
      </c>
      <c r="J250" s="57">
        <f t="shared" si="48"/>
        <v>22</v>
      </c>
      <c r="K250" s="57">
        <f t="shared" si="49"/>
        <v>15</v>
      </c>
      <c r="L250" s="57">
        <f t="shared" si="50"/>
        <v>37</v>
      </c>
    </row>
    <row r="251" spans="1:12" ht="24.75" customHeight="1">
      <c r="A251" s="154"/>
      <c r="B251" s="154"/>
      <c r="C251" s="16" t="s">
        <v>6</v>
      </c>
      <c r="D251" s="135">
        <f aca="true" t="shared" si="58" ref="D251:I251">D237+D244+D247+D248</f>
        <v>43</v>
      </c>
      <c r="E251" s="135">
        <f t="shared" si="58"/>
        <v>76</v>
      </c>
      <c r="F251" s="135">
        <f t="shared" si="58"/>
        <v>2</v>
      </c>
      <c r="G251" s="135">
        <f t="shared" si="58"/>
        <v>0</v>
      </c>
      <c r="H251" s="135">
        <f t="shared" si="58"/>
        <v>0</v>
      </c>
      <c r="I251" s="135">
        <f t="shared" si="58"/>
        <v>0</v>
      </c>
      <c r="J251" s="57">
        <f t="shared" si="48"/>
        <v>45</v>
      </c>
      <c r="K251" s="57">
        <f t="shared" si="49"/>
        <v>76</v>
      </c>
      <c r="L251" s="57">
        <f t="shared" si="50"/>
        <v>121</v>
      </c>
    </row>
    <row r="252" spans="1:12" ht="24.75" customHeight="1">
      <c r="A252" s="154"/>
      <c r="B252" s="154"/>
      <c r="C252" s="16" t="s">
        <v>60</v>
      </c>
      <c r="D252" s="135">
        <f aca="true" t="shared" si="59" ref="D252:I252">D245+D236</f>
        <v>31</v>
      </c>
      <c r="E252" s="135">
        <f t="shared" si="59"/>
        <v>25</v>
      </c>
      <c r="F252" s="135">
        <f t="shared" si="59"/>
        <v>8</v>
      </c>
      <c r="G252" s="135">
        <f t="shared" si="59"/>
        <v>8</v>
      </c>
      <c r="H252" s="135">
        <f t="shared" si="59"/>
        <v>0</v>
      </c>
      <c r="I252" s="135">
        <f t="shared" si="59"/>
        <v>0</v>
      </c>
      <c r="J252" s="57">
        <f t="shared" si="48"/>
        <v>39</v>
      </c>
      <c r="K252" s="57">
        <f t="shared" si="49"/>
        <v>33</v>
      </c>
      <c r="L252" s="57">
        <f t="shared" si="50"/>
        <v>72</v>
      </c>
    </row>
    <row r="253" spans="1:12" ht="24.75" customHeight="1">
      <c r="A253" s="154"/>
      <c r="B253" s="154"/>
      <c r="C253" s="16" t="s">
        <v>12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57">
        <f t="shared" si="48"/>
        <v>0</v>
      </c>
      <c r="K253" s="57">
        <f t="shared" si="49"/>
        <v>0</v>
      </c>
      <c r="L253" s="57">
        <f t="shared" si="50"/>
        <v>0</v>
      </c>
    </row>
    <row r="254" spans="1:12" ht="24.75" customHeight="1">
      <c r="A254" s="154"/>
      <c r="B254" s="154"/>
      <c r="C254" s="16" t="s">
        <v>51</v>
      </c>
      <c r="D254" s="135">
        <f aca="true" t="shared" si="60" ref="D254:I254">SUM(D249:D253)</f>
        <v>247</v>
      </c>
      <c r="E254" s="135">
        <f t="shared" si="60"/>
        <v>255</v>
      </c>
      <c r="F254" s="135">
        <f t="shared" si="60"/>
        <v>72</v>
      </c>
      <c r="G254" s="135">
        <f t="shared" si="60"/>
        <v>41</v>
      </c>
      <c r="H254" s="135">
        <f t="shared" si="60"/>
        <v>0</v>
      </c>
      <c r="I254" s="135">
        <f t="shared" si="60"/>
        <v>0</v>
      </c>
      <c r="J254" s="57">
        <f t="shared" si="48"/>
        <v>319</v>
      </c>
      <c r="K254" s="57">
        <f t="shared" si="49"/>
        <v>296</v>
      </c>
      <c r="L254" s="57">
        <f t="shared" si="50"/>
        <v>615</v>
      </c>
    </row>
    <row r="255" spans="1:12" ht="54.75" customHeight="1">
      <c r="A255" s="159" t="s">
        <v>333</v>
      </c>
      <c r="B255" s="159"/>
      <c r="C255" s="33" t="s">
        <v>68</v>
      </c>
      <c r="D255" s="31">
        <f aca="true" t="shared" si="61" ref="D255:I257">D229+D249</f>
        <v>173</v>
      </c>
      <c r="E255" s="53">
        <f t="shared" si="61"/>
        <v>157</v>
      </c>
      <c r="F255" s="53">
        <f t="shared" si="61"/>
        <v>490</v>
      </c>
      <c r="G255" s="53">
        <f t="shared" si="61"/>
        <v>302</v>
      </c>
      <c r="H255" s="53">
        <f t="shared" si="61"/>
        <v>7</v>
      </c>
      <c r="I255" s="53">
        <f t="shared" si="61"/>
        <v>0</v>
      </c>
      <c r="J255" s="53">
        <f aca="true" t="shared" si="62" ref="J255:K257">D255+F255+H255</f>
        <v>670</v>
      </c>
      <c r="K255" s="53">
        <f t="shared" si="62"/>
        <v>459</v>
      </c>
      <c r="L255" s="53">
        <f>J255+K255</f>
        <v>1129</v>
      </c>
    </row>
    <row r="256" spans="1:12" ht="54.75" customHeight="1">
      <c r="A256" s="159"/>
      <c r="B256" s="159"/>
      <c r="C256" s="33" t="s">
        <v>69</v>
      </c>
      <c r="D256" s="31">
        <f t="shared" si="61"/>
        <v>25</v>
      </c>
      <c r="E256" s="53">
        <f t="shared" si="61"/>
        <v>21</v>
      </c>
      <c r="F256" s="53">
        <f t="shared" si="61"/>
        <v>199</v>
      </c>
      <c r="G256" s="53">
        <f t="shared" si="61"/>
        <v>110</v>
      </c>
      <c r="H256" s="53">
        <f t="shared" si="61"/>
        <v>15</v>
      </c>
      <c r="I256" s="53">
        <f t="shared" si="61"/>
        <v>5</v>
      </c>
      <c r="J256" s="53">
        <f t="shared" si="62"/>
        <v>239</v>
      </c>
      <c r="K256" s="53">
        <f t="shared" si="62"/>
        <v>136</v>
      </c>
      <c r="L256" s="53">
        <f>J256+K256</f>
        <v>375</v>
      </c>
    </row>
    <row r="257" spans="1:12" ht="54.75" customHeight="1">
      <c r="A257" s="159"/>
      <c r="B257" s="159"/>
      <c r="C257" s="33" t="s">
        <v>6</v>
      </c>
      <c r="D257" s="31">
        <f t="shared" si="61"/>
        <v>43</v>
      </c>
      <c r="E257" s="53">
        <f t="shared" si="61"/>
        <v>76</v>
      </c>
      <c r="F257" s="53">
        <f t="shared" si="61"/>
        <v>104</v>
      </c>
      <c r="G257" s="53">
        <f t="shared" si="61"/>
        <v>44</v>
      </c>
      <c r="H257" s="53">
        <f t="shared" si="61"/>
        <v>0</v>
      </c>
      <c r="I257" s="53">
        <f t="shared" si="61"/>
        <v>0</v>
      </c>
      <c r="J257" s="53">
        <f t="shared" si="62"/>
        <v>147</v>
      </c>
      <c r="K257" s="53">
        <f t="shared" si="62"/>
        <v>120</v>
      </c>
      <c r="L257" s="53">
        <f>J257+K257</f>
        <v>267</v>
      </c>
    </row>
    <row r="258" spans="1:12" ht="54.75" customHeight="1">
      <c r="A258" s="159"/>
      <c r="B258" s="159"/>
      <c r="C258" s="33" t="s">
        <v>60</v>
      </c>
      <c r="D258" s="31">
        <f>D252+D232</f>
        <v>34</v>
      </c>
      <c r="E258" s="57">
        <f aca="true" t="shared" si="63" ref="E258:L258">E252+E232</f>
        <v>27</v>
      </c>
      <c r="F258" s="57">
        <f t="shared" si="63"/>
        <v>90</v>
      </c>
      <c r="G258" s="57">
        <f t="shared" si="63"/>
        <v>49</v>
      </c>
      <c r="H258" s="57">
        <f t="shared" si="63"/>
        <v>3</v>
      </c>
      <c r="I258" s="57">
        <f t="shared" si="63"/>
        <v>1</v>
      </c>
      <c r="J258" s="57">
        <f t="shared" si="63"/>
        <v>127</v>
      </c>
      <c r="K258" s="57">
        <f t="shared" si="63"/>
        <v>77</v>
      </c>
      <c r="L258" s="57">
        <f t="shared" si="63"/>
        <v>204</v>
      </c>
    </row>
    <row r="259" spans="1:12" ht="54.75" customHeight="1">
      <c r="A259" s="159"/>
      <c r="B259" s="159"/>
      <c r="C259" s="33" t="s">
        <v>12</v>
      </c>
      <c r="D259" s="31">
        <f aca="true" t="shared" si="64" ref="D259:I259">D233+D253</f>
        <v>0</v>
      </c>
      <c r="E259" s="41">
        <f t="shared" si="64"/>
        <v>0</v>
      </c>
      <c r="F259" s="41">
        <f t="shared" si="64"/>
        <v>4</v>
      </c>
      <c r="G259" s="41">
        <f t="shared" si="64"/>
        <v>1</v>
      </c>
      <c r="H259" s="41">
        <f t="shared" si="64"/>
        <v>0</v>
      </c>
      <c r="I259" s="41">
        <f t="shared" si="64"/>
        <v>0</v>
      </c>
      <c r="J259" s="41">
        <f>D259+F259+H259</f>
        <v>4</v>
      </c>
      <c r="K259" s="41">
        <f>E259+G259+I259</f>
        <v>1</v>
      </c>
      <c r="L259" s="41">
        <f>J259+K259</f>
        <v>5</v>
      </c>
    </row>
    <row r="260" spans="1:12" ht="54.75" customHeight="1">
      <c r="A260" s="159"/>
      <c r="B260" s="159"/>
      <c r="C260" s="33" t="s">
        <v>51</v>
      </c>
      <c r="D260" s="31">
        <f>SUM(D255:D259)</f>
        <v>275</v>
      </c>
      <c r="E260" s="57">
        <f aca="true" t="shared" si="65" ref="E260:L260">SUM(E255:E259)</f>
        <v>281</v>
      </c>
      <c r="F260" s="57">
        <f t="shared" si="65"/>
        <v>887</v>
      </c>
      <c r="G260" s="57">
        <f t="shared" si="65"/>
        <v>506</v>
      </c>
      <c r="H260" s="57">
        <f t="shared" si="65"/>
        <v>25</v>
      </c>
      <c r="I260" s="57">
        <f t="shared" si="65"/>
        <v>6</v>
      </c>
      <c r="J260" s="57">
        <f t="shared" si="65"/>
        <v>1187</v>
      </c>
      <c r="K260" s="57">
        <f t="shared" si="65"/>
        <v>793</v>
      </c>
      <c r="L260" s="57">
        <f t="shared" si="65"/>
        <v>1980</v>
      </c>
    </row>
    <row r="261" spans="1:2" ht="24.75" customHeight="1">
      <c r="A261" s="5"/>
      <c r="B261" s="5"/>
    </row>
    <row r="262" spans="1:2" ht="24.75" customHeight="1">
      <c r="A262" s="5"/>
      <c r="B262" s="5"/>
    </row>
    <row r="263" spans="1:2" ht="24.75" customHeight="1">
      <c r="A263" s="5"/>
      <c r="B263" s="5"/>
    </row>
    <row r="264" spans="1:2" ht="24.75" customHeight="1">
      <c r="A264" s="5"/>
      <c r="B264" s="5"/>
    </row>
    <row r="265" spans="1:2" ht="24.75" customHeight="1">
      <c r="A265" s="5"/>
      <c r="B265" s="5"/>
    </row>
    <row r="266" spans="1:2" ht="24.75" customHeight="1">
      <c r="A266" s="5"/>
      <c r="B266" s="5"/>
    </row>
    <row r="267" spans="1:2" ht="24.75" customHeight="1">
      <c r="A267" s="5"/>
      <c r="B267" s="5"/>
    </row>
    <row r="268" spans="1:2" ht="24.75" customHeight="1">
      <c r="A268" s="5"/>
      <c r="B268" s="5"/>
    </row>
    <row r="269" spans="1:2" ht="24.75" customHeight="1">
      <c r="A269" s="5"/>
      <c r="B269" s="5"/>
    </row>
    <row r="270" spans="1:2" ht="24.75" customHeight="1">
      <c r="A270" s="5"/>
      <c r="B270" s="5"/>
    </row>
    <row r="271" spans="1:2" ht="24.75" customHeight="1">
      <c r="A271" s="5"/>
      <c r="B271" s="5"/>
    </row>
    <row r="272" spans="1:2" ht="24.75" customHeight="1">
      <c r="A272" s="5"/>
      <c r="B272" s="5"/>
    </row>
    <row r="273" spans="1:2" ht="24.75" customHeight="1">
      <c r="A273" s="5"/>
      <c r="B273" s="5"/>
    </row>
    <row r="274" spans="1:2" ht="24.75" customHeight="1">
      <c r="A274" s="5"/>
      <c r="B274" s="5"/>
    </row>
    <row r="275" spans="1:2" ht="24.75" customHeight="1">
      <c r="A275" s="5"/>
      <c r="B275" s="5"/>
    </row>
    <row r="276" spans="1:2" ht="24.75" customHeight="1">
      <c r="A276" s="5"/>
      <c r="B276" s="5"/>
    </row>
    <row r="277" spans="1:2" ht="24.75" customHeight="1">
      <c r="A277" s="5"/>
      <c r="B277" s="5"/>
    </row>
    <row r="278" spans="1:2" ht="24.75" customHeight="1">
      <c r="A278" s="5"/>
      <c r="B278" s="5"/>
    </row>
    <row r="279" spans="1:2" ht="24.75" customHeight="1">
      <c r="A279" s="5"/>
      <c r="B279" s="5"/>
    </row>
    <row r="280" spans="1:2" ht="24.75" customHeight="1">
      <c r="A280" s="5"/>
      <c r="B280" s="5"/>
    </row>
    <row r="281" spans="1:2" ht="24.75" customHeight="1">
      <c r="A281" s="5"/>
      <c r="B281" s="5"/>
    </row>
    <row r="282" spans="1:2" ht="24.75" customHeight="1">
      <c r="A282" s="5"/>
      <c r="B282" s="5"/>
    </row>
    <row r="283" spans="1:2" ht="24.75" customHeight="1">
      <c r="A283" s="5"/>
      <c r="B283" s="5"/>
    </row>
    <row r="284" spans="1:2" ht="24.75" customHeight="1">
      <c r="A284" s="5"/>
      <c r="B284" s="5"/>
    </row>
    <row r="285" spans="1:2" ht="24.75" customHeight="1">
      <c r="A285" s="5"/>
      <c r="B285" s="5"/>
    </row>
    <row r="286" spans="1:2" ht="24.75" customHeight="1">
      <c r="A286" s="5"/>
      <c r="B286" s="5"/>
    </row>
    <row r="287" spans="1:2" ht="24.75" customHeight="1">
      <c r="A287" s="5"/>
      <c r="B287" s="5"/>
    </row>
    <row r="288" spans="1:2" ht="24.75" customHeight="1">
      <c r="A288" s="5"/>
      <c r="B288" s="5"/>
    </row>
    <row r="289" spans="1:2" ht="24.75" customHeight="1">
      <c r="A289" s="5"/>
      <c r="B289" s="5"/>
    </row>
    <row r="290" spans="1:2" ht="24.75" customHeight="1">
      <c r="A290" s="5"/>
      <c r="B290" s="5"/>
    </row>
    <row r="291" spans="1:2" ht="24.75" customHeight="1">
      <c r="A291" s="5"/>
      <c r="B291" s="5"/>
    </row>
    <row r="292" spans="1:2" ht="24.75" customHeight="1">
      <c r="A292" s="5"/>
      <c r="B292" s="5"/>
    </row>
    <row r="293" spans="1:2" ht="24.75" customHeight="1">
      <c r="A293" s="5"/>
      <c r="B293" s="5"/>
    </row>
    <row r="294" spans="1:2" ht="27.75">
      <c r="A294" s="5"/>
      <c r="B294" s="5"/>
    </row>
    <row r="295" spans="1:2" ht="27.75">
      <c r="A295" s="5"/>
      <c r="B295" s="5"/>
    </row>
    <row r="296" spans="1:2" ht="27.75">
      <c r="A296" s="5"/>
      <c r="B296" s="5"/>
    </row>
    <row r="297" spans="1:2" ht="27.75">
      <c r="A297" s="5"/>
      <c r="B297" s="5"/>
    </row>
    <row r="298" spans="1:2" ht="27.75">
      <c r="A298" s="5"/>
      <c r="B298" s="5"/>
    </row>
    <row r="299" spans="1:2" ht="27.75">
      <c r="A299" s="5"/>
      <c r="B299" s="5"/>
    </row>
    <row r="300" spans="1:2" ht="27.75">
      <c r="A300" s="5"/>
      <c r="B300" s="5"/>
    </row>
    <row r="301" spans="1:2" ht="27.75">
      <c r="A301" s="5"/>
      <c r="B301" s="5"/>
    </row>
    <row r="302" spans="1:2" ht="27.75">
      <c r="A302" s="5"/>
      <c r="B302" s="5"/>
    </row>
    <row r="303" spans="1:2" ht="27.75">
      <c r="A303" s="5"/>
      <c r="B303" s="5"/>
    </row>
    <row r="304" spans="1:2" ht="27.75">
      <c r="A304" s="5"/>
      <c r="B304" s="5"/>
    </row>
    <row r="305" spans="1:2" ht="27.75">
      <c r="A305" s="5"/>
      <c r="B305" s="5"/>
    </row>
    <row r="306" spans="1:2" ht="27.75">
      <c r="A306" s="5"/>
      <c r="B306" s="5"/>
    </row>
    <row r="307" spans="1:2" ht="27.75">
      <c r="A307" s="5"/>
      <c r="B307" s="5"/>
    </row>
    <row r="308" spans="1:2" ht="27.75">
      <c r="A308" s="5"/>
      <c r="B308" s="5"/>
    </row>
    <row r="309" spans="1:2" ht="27.75">
      <c r="A309" s="5"/>
      <c r="B309" s="5"/>
    </row>
    <row r="310" spans="1:2" ht="27.75">
      <c r="A310" s="5"/>
      <c r="B310" s="5"/>
    </row>
    <row r="311" spans="1:2" ht="27.75">
      <c r="A311" s="5"/>
      <c r="B311" s="5"/>
    </row>
    <row r="312" spans="1:2" ht="27.75">
      <c r="A312" s="5"/>
      <c r="B312" s="5"/>
    </row>
    <row r="313" spans="1:2" ht="27.75">
      <c r="A313" s="5"/>
      <c r="B313" s="5"/>
    </row>
    <row r="314" spans="1:2" ht="27.75">
      <c r="A314" s="5"/>
      <c r="B314" s="5"/>
    </row>
    <row r="315" spans="1:2" ht="27.75">
      <c r="A315" s="5"/>
      <c r="B315" s="5"/>
    </row>
    <row r="316" spans="1:2" ht="27.75">
      <c r="A316" s="5"/>
      <c r="B316" s="5"/>
    </row>
    <row r="317" spans="1:2" ht="27.75">
      <c r="A317" s="5"/>
      <c r="B317" s="5"/>
    </row>
    <row r="318" spans="1:2" ht="27.75">
      <c r="A318" s="5"/>
      <c r="B318" s="5"/>
    </row>
    <row r="319" spans="1:2" ht="27.75">
      <c r="A319" s="5"/>
      <c r="B319" s="5"/>
    </row>
    <row r="320" spans="1:2" ht="27.75">
      <c r="A320" s="5"/>
      <c r="B320" s="5"/>
    </row>
    <row r="321" spans="1:2" ht="27.75">
      <c r="A321" s="5"/>
      <c r="B321" s="5"/>
    </row>
    <row r="322" spans="1:2" ht="27.75">
      <c r="A322" s="5"/>
      <c r="B322" s="5"/>
    </row>
    <row r="323" spans="1:2" ht="27.75">
      <c r="A323" s="5"/>
      <c r="B323" s="5"/>
    </row>
    <row r="324" spans="1:2" ht="27.75">
      <c r="A324" s="5"/>
      <c r="B324" s="5"/>
    </row>
    <row r="325" spans="1:2" ht="27.75">
      <c r="A325" s="5"/>
      <c r="B325" s="5"/>
    </row>
    <row r="326" spans="1:2" ht="27.75">
      <c r="A326" s="5"/>
      <c r="B326" s="5"/>
    </row>
    <row r="327" spans="1:2" ht="27.75">
      <c r="A327" s="5"/>
      <c r="B327" s="5"/>
    </row>
    <row r="328" spans="1:2" ht="27.75">
      <c r="A328" s="5"/>
      <c r="B328" s="5"/>
    </row>
    <row r="329" spans="1:2" ht="27.75">
      <c r="A329" s="5"/>
      <c r="B329" s="5"/>
    </row>
    <row r="330" spans="1:2" ht="27.75">
      <c r="A330" s="5"/>
      <c r="B330" s="5"/>
    </row>
    <row r="331" spans="1:2" ht="27.75">
      <c r="A331" s="5"/>
      <c r="B331" s="5"/>
    </row>
    <row r="332" spans="1:2" ht="27.75">
      <c r="A332" s="5"/>
      <c r="B332" s="5"/>
    </row>
    <row r="333" spans="1:2" ht="27.75">
      <c r="A333" s="5"/>
      <c r="B333" s="5"/>
    </row>
    <row r="334" spans="1:2" ht="27.75">
      <c r="A334" s="5"/>
      <c r="B334" s="5"/>
    </row>
    <row r="335" spans="1:2" ht="27.75">
      <c r="A335" s="5"/>
      <c r="B335" s="5"/>
    </row>
    <row r="336" spans="1:2" ht="27.75">
      <c r="A336" s="5"/>
      <c r="B336" s="5"/>
    </row>
    <row r="337" spans="1:2" ht="27.75">
      <c r="A337" s="5"/>
      <c r="B337" s="5"/>
    </row>
    <row r="338" spans="1:2" ht="27.75">
      <c r="A338" s="5"/>
      <c r="B338" s="5"/>
    </row>
    <row r="339" spans="1:2" ht="27.75">
      <c r="A339" s="5"/>
      <c r="B339" s="5"/>
    </row>
    <row r="340" spans="1:2" ht="27.75">
      <c r="A340" s="5"/>
      <c r="B340" s="5"/>
    </row>
    <row r="341" spans="1:2" ht="27.75">
      <c r="A341" s="5"/>
      <c r="B341" s="5"/>
    </row>
    <row r="342" spans="1:2" ht="27.75">
      <c r="A342" s="5"/>
      <c r="B342" s="5"/>
    </row>
    <row r="343" spans="1:2" ht="27.75">
      <c r="A343" s="5"/>
      <c r="B343" s="5"/>
    </row>
    <row r="344" spans="1:2" ht="27.75">
      <c r="A344" s="5"/>
      <c r="B344" s="5"/>
    </row>
    <row r="345" spans="1:2" ht="27.75">
      <c r="A345" s="5"/>
      <c r="B345" s="5"/>
    </row>
    <row r="346" spans="1:2" ht="27.75">
      <c r="A346" s="5"/>
      <c r="B346" s="5"/>
    </row>
    <row r="347" spans="1:2" ht="27.75">
      <c r="A347" s="5"/>
      <c r="B347" s="5"/>
    </row>
    <row r="348" spans="1:2" ht="27.75">
      <c r="A348" s="5"/>
      <c r="B348" s="5"/>
    </row>
    <row r="349" spans="1:2" ht="27.75">
      <c r="A349" s="5"/>
      <c r="B349" s="5"/>
    </row>
  </sheetData>
  <sheetProtection/>
  <mergeCells count="91">
    <mergeCell ref="A101:B101"/>
    <mergeCell ref="A91:B91"/>
    <mergeCell ref="A92:B92"/>
    <mergeCell ref="A63:B68"/>
    <mergeCell ref="A70:B75"/>
    <mergeCell ref="A69:B69"/>
    <mergeCell ref="A102:B104"/>
    <mergeCell ref="A112:B116"/>
    <mergeCell ref="A76:B81"/>
    <mergeCell ref="A82:B87"/>
    <mergeCell ref="A88:B90"/>
    <mergeCell ref="A93:B97"/>
    <mergeCell ref="A98:B100"/>
    <mergeCell ref="A180:B181"/>
    <mergeCell ref="A122:B126"/>
    <mergeCell ref="A177:B177"/>
    <mergeCell ref="A188:B192"/>
    <mergeCell ref="A146:B150"/>
    <mergeCell ref="A151:B154"/>
    <mergeCell ref="A159:B163"/>
    <mergeCell ref="A228:B228"/>
    <mergeCell ref="A223:B224"/>
    <mergeCell ref="A215:B216"/>
    <mergeCell ref="A217:B217"/>
    <mergeCell ref="A200:B204"/>
    <mergeCell ref="A219:B222"/>
    <mergeCell ref="A225:B225"/>
    <mergeCell ref="A43:B45"/>
    <mergeCell ref="A55:B55"/>
    <mergeCell ref="A46:B48"/>
    <mergeCell ref="A49:B54"/>
    <mergeCell ref="A42:B42"/>
    <mergeCell ref="A247:B247"/>
    <mergeCell ref="A226:B227"/>
    <mergeCell ref="A229:B234"/>
    <mergeCell ref="A210:B214"/>
    <mergeCell ref="A218:B218"/>
    <mergeCell ref="A168:B171"/>
    <mergeCell ref="A164:B167"/>
    <mergeCell ref="A178:B179"/>
    <mergeCell ref="A4:B9"/>
    <mergeCell ref="A10:B14"/>
    <mergeCell ref="A15:B19"/>
    <mergeCell ref="A20:B25"/>
    <mergeCell ref="A26:B30"/>
    <mergeCell ref="A31:B35"/>
    <mergeCell ref="A36:B41"/>
    <mergeCell ref="A255:B260"/>
    <mergeCell ref="A246:B246"/>
    <mergeCell ref="A249:B254"/>
    <mergeCell ref="A242:B245"/>
    <mergeCell ref="A235:B237"/>
    <mergeCell ref="A238:B238"/>
    <mergeCell ref="A240:B240"/>
    <mergeCell ref="A248:B248"/>
    <mergeCell ref="A241:B241"/>
    <mergeCell ref="A239:B239"/>
    <mergeCell ref="A155:B158"/>
    <mergeCell ref="A119:B119"/>
    <mergeCell ref="A120:B120"/>
    <mergeCell ref="A135:B140"/>
    <mergeCell ref="A144:B145"/>
    <mergeCell ref="C144:C145"/>
    <mergeCell ref="A1:L1"/>
    <mergeCell ref="A2:B3"/>
    <mergeCell ref="C2:C3"/>
    <mergeCell ref="A182:B186"/>
    <mergeCell ref="A199:B199"/>
    <mergeCell ref="A194:B198"/>
    <mergeCell ref="A106:B111"/>
    <mergeCell ref="A105:B105"/>
    <mergeCell ref="A143:L143"/>
    <mergeCell ref="A127:B127"/>
    <mergeCell ref="A117:B117"/>
    <mergeCell ref="A118:B118"/>
    <mergeCell ref="A205:B209"/>
    <mergeCell ref="A172:B176"/>
    <mergeCell ref="A56:B62"/>
    <mergeCell ref="A193:B193"/>
    <mergeCell ref="A129:B134"/>
    <mergeCell ref="A121:B121"/>
    <mergeCell ref="A187:B187"/>
    <mergeCell ref="A128:B128"/>
    <mergeCell ref="H144:I144"/>
    <mergeCell ref="J144:L144"/>
    <mergeCell ref="D2:E2"/>
    <mergeCell ref="J2:L2"/>
    <mergeCell ref="F2:G2"/>
    <mergeCell ref="H2:I2"/>
    <mergeCell ref="D144:E144"/>
    <mergeCell ref="F144:G144"/>
  </mergeCells>
  <printOptions horizontalCentered="1" verticalCentered="1"/>
  <pageMargins left="0.07874015748031496" right="0.35433070866141736" top="0" bottom="0.1968503937007874" header="0" footer="0"/>
  <pageSetup horizontalDpi="200" verticalDpi="200" orientation="portrait" paperSize="9" scale="90" r:id="rId1"/>
  <rowBreaks count="9" manualBreakCount="9">
    <brk id="45" max="11" man="1"/>
    <brk id="90" max="11" man="1"/>
    <brk id="126" max="11" man="1"/>
    <brk id="140" max="11" man="1"/>
    <brk id="142" max="255" man="1"/>
    <brk id="179" max="11" man="1"/>
    <brk id="214" max="11" man="1"/>
    <brk id="245" max="11" man="1"/>
    <brk id="2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PageLayoutView="0" workbookViewId="0" topLeftCell="A9">
      <selection activeCell="P4" sqref="P4"/>
    </sheetView>
  </sheetViews>
  <sheetFormatPr defaultColWidth="9.00390625" defaultRowHeight="15"/>
  <cols>
    <col min="1" max="1" width="8.28125" style="22" customWidth="1"/>
    <col min="2" max="2" width="22.7109375" style="21" bestFit="1" customWidth="1"/>
    <col min="3" max="7" width="8.421875" style="21" bestFit="1" customWidth="1"/>
    <col min="8" max="8" width="7.00390625" style="21" bestFit="1" customWidth="1"/>
    <col min="9" max="9" width="10.8515625" style="21" customWidth="1"/>
    <col min="10" max="10" width="10.140625" style="21" customWidth="1"/>
    <col min="11" max="12" width="7.00390625" style="21" bestFit="1" customWidth="1"/>
    <col min="13" max="14" width="8.421875" style="21" bestFit="1" customWidth="1"/>
    <col min="15" max="15" width="9.8515625" style="21" bestFit="1" customWidth="1"/>
    <col min="16" max="16" width="13.00390625" style="21" customWidth="1"/>
    <col min="17" max="16384" width="9.00390625" style="21" customWidth="1"/>
  </cols>
  <sheetData>
    <row r="1" spans="1:15" ht="27.75">
      <c r="A1" s="175" t="s">
        <v>342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36" customHeight="1">
      <c r="A2" s="176" t="s">
        <v>0</v>
      </c>
      <c r="B2" s="177"/>
      <c r="C2" s="161" t="s">
        <v>243</v>
      </c>
      <c r="D2" s="162"/>
      <c r="E2" s="161" t="s">
        <v>244</v>
      </c>
      <c r="F2" s="162"/>
      <c r="G2" s="161" t="s">
        <v>245</v>
      </c>
      <c r="H2" s="162"/>
      <c r="I2" s="161" t="s">
        <v>246</v>
      </c>
      <c r="J2" s="162"/>
      <c r="K2" s="161" t="s">
        <v>247</v>
      </c>
      <c r="L2" s="162"/>
      <c r="M2" s="161" t="s">
        <v>51</v>
      </c>
      <c r="N2" s="180"/>
      <c r="O2" s="162"/>
    </row>
    <row r="3" spans="1:20" ht="37.5" customHeight="1">
      <c r="A3" s="178"/>
      <c r="B3" s="179"/>
      <c r="C3" s="19" t="s">
        <v>254</v>
      </c>
      <c r="D3" s="19" t="s">
        <v>255</v>
      </c>
      <c r="E3" s="19" t="s">
        <v>254</v>
      </c>
      <c r="F3" s="19" t="s">
        <v>255</v>
      </c>
      <c r="G3" s="19" t="s">
        <v>254</v>
      </c>
      <c r="H3" s="19" t="s">
        <v>255</v>
      </c>
      <c r="I3" s="19" t="s">
        <v>254</v>
      </c>
      <c r="J3" s="19" t="s">
        <v>255</v>
      </c>
      <c r="K3" s="19" t="s">
        <v>254</v>
      </c>
      <c r="L3" s="19" t="s">
        <v>255</v>
      </c>
      <c r="M3" s="19" t="s">
        <v>254</v>
      </c>
      <c r="N3" s="19" t="s">
        <v>255</v>
      </c>
      <c r="O3" s="19" t="s">
        <v>256</v>
      </c>
      <c r="P3"/>
      <c r="Q3"/>
      <c r="R3"/>
      <c r="S3"/>
      <c r="T3"/>
    </row>
    <row r="4" spans="1:15" ht="27" customHeight="1">
      <c r="A4" s="174" t="s">
        <v>57</v>
      </c>
      <c r="B4" s="1" t="s">
        <v>70</v>
      </c>
      <c r="C4" s="6">
        <v>4985</v>
      </c>
      <c r="D4" s="6">
        <v>8392</v>
      </c>
      <c r="E4" s="15">
        <v>1417</v>
      </c>
      <c r="F4" s="15">
        <v>1157</v>
      </c>
      <c r="G4" s="15">
        <v>2453</v>
      </c>
      <c r="H4" s="15">
        <v>3550</v>
      </c>
      <c r="I4" s="6">
        <v>5064</v>
      </c>
      <c r="J4" s="6">
        <v>6802</v>
      </c>
      <c r="K4" s="6">
        <v>0</v>
      </c>
      <c r="L4" s="6">
        <v>0</v>
      </c>
      <c r="M4" s="19">
        <f>C4+E4+G4+I4+K4</f>
        <v>13919</v>
      </c>
      <c r="N4" s="19">
        <f>D4+F4+H4+J4+L4</f>
        <v>19901</v>
      </c>
      <c r="O4" s="19">
        <f>M4+N4</f>
        <v>33820</v>
      </c>
    </row>
    <row r="5" spans="1:15" ht="27" customHeight="1">
      <c r="A5" s="174"/>
      <c r="B5" s="1" t="s">
        <v>71</v>
      </c>
      <c r="C5" s="6">
        <v>2873</v>
      </c>
      <c r="D5" s="6">
        <v>2212</v>
      </c>
      <c r="E5" s="15">
        <v>0</v>
      </c>
      <c r="F5" s="15">
        <v>0</v>
      </c>
      <c r="G5" s="15">
        <v>0</v>
      </c>
      <c r="H5" s="15">
        <v>0</v>
      </c>
      <c r="I5" s="6">
        <v>0</v>
      </c>
      <c r="J5" s="6">
        <v>0</v>
      </c>
      <c r="K5" s="6">
        <v>0</v>
      </c>
      <c r="L5" s="6">
        <v>0</v>
      </c>
      <c r="M5" s="25">
        <f aca="true" t="shared" si="0" ref="M5:M22">C5+E5+G5+I5+K5</f>
        <v>2873</v>
      </c>
      <c r="N5" s="25">
        <f aca="true" t="shared" si="1" ref="N5:N22">D5+F5+H5+J5+L5</f>
        <v>2212</v>
      </c>
      <c r="O5" s="25">
        <f aca="true" t="shared" si="2" ref="O5:O22">M5+N5</f>
        <v>5085</v>
      </c>
    </row>
    <row r="6" spans="1:20" ht="27" customHeight="1">
      <c r="A6" s="171" t="s">
        <v>26</v>
      </c>
      <c r="B6" s="1" t="s">
        <v>72</v>
      </c>
      <c r="C6" s="6">
        <v>8697</v>
      </c>
      <c r="D6" s="6">
        <v>4747</v>
      </c>
      <c r="E6" s="15">
        <v>0</v>
      </c>
      <c r="F6" s="15">
        <v>0</v>
      </c>
      <c r="G6" s="6">
        <v>878</v>
      </c>
      <c r="H6" s="6">
        <v>181</v>
      </c>
      <c r="I6" s="6">
        <v>0</v>
      </c>
      <c r="J6" s="6">
        <v>0</v>
      </c>
      <c r="K6" s="6">
        <v>0</v>
      </c>
      <c r="L6" s="6">
        <v>0</v>
      </c>
      <c r="M6" s="25">
        <f t="shared" si="0"/>
        <v>9575</v>
      </c>
      <c r="N6" s="25">
        <f t="shared" si="1"/>
        <v>4928</v>
      </c>
      <c r="O6" s="25">
        <f t="shared" si="2"/>
        <v>14503</v>
      </c>
      <c r="P6"/>
      <c r="Q6"/>
      <c r="R6"/>
      <c r="S6"/>
      <c r="T6"/>
    </row>
    <row r="7" spans="1:20" ht="27" customHeight="1">
      <c r="A7" s="172"/>
      <c r="B7" s="1" t="s">
        <v>73</v>
      </c>
      <c r="C7" s="6">
        <v>1440</v>
      </c>
      <c r="D7" s="6">
        <v>511</v>
      </c>
      <c r="E7" s="20">
        <v>2181</v>
      </c>
      <c r="F7" s="20">
        <v>1507</v>
      </c>
      <c r="G7" s="15">
        <v>0</v>
      </c>
      <c r="H7" s="15">
        <v>0</v>
      </c>
      <c r="I7" s="6">
        <v>0</v>
      </c>
      <c r="J7" s="6">
        <v>0</v>
      </c>
      <c r="K7" s="6">
        <v>992</v>
      </c>
      <c r="L7" s="6">
        <v>1163</v>
      </c>
      <c r="M7" s="25">
        <f t="shared" si="0"/>
        <v>4613</v>
      </c>
      <c r="N7" s="25">
        <f t="shared" si="1"/>
        <v>3181</v>
      </c>
      <c r="O7" s="25">
        <f t="shared" si="2"/>
        <v>7794</v>
      </c>
      <c r="P7"/>
      <c r="Q7"/>
      <c r="R7"/>
      <c r="S7"/>
      <c r="T7"/>
    </row>
    <row r="8" spans="1:20" ht="27" customHeight="1">
      <c r="A8" s="172"/>
      <c r="B8" s="1" t="s">
        <v>74</v>
      </c>
      <c r="C8" s="15">
        <v>0</v>
      </c>
      <c r="D8" s="15">
        <v>0</v>
      </c>
      <c r="E8" s="20">
        <v>754</v>
      </c>
      <c r="F8" s="20">
        <v>530</v>
      </c>
      <c r="G8" s="15">
        <v>0</v>
      </c>
      <c r="H8" s="15">
        <v>0</v>
      </c>
      <c r="I8" s="6">
        <v>0</v>
      </c>
      <c r="J8" s="6">
        <v>0</v>
      </c>
      <c r="K8" s="6">
        <v>0</v>
      </c>
      <c r="L8" s="6">
        <v>0</v>
      </c>
      <c r="M8" s="25">
        <f t="shared" si="0"/>
        <v>754</v>
      </c>
      <c r="N8" s="25">
        <f t="shared" si="1"/>
        <v>530</v>
      </c>
      <c r="O8" s="25">
        <f t="shared" si="2"/>
        <v>1284</v>
      </c>
      <c r="P8"/>
      <c r="Q8"/>
      <c r="R8"/>
      <c r="S8"/>
      <c r="T8"/>
    </row>
    <row r="9" spans="1:20" ht="27" customHeight="1">
      <c r="A9" s="172"/>
      <c r="B9" s="1" t="s">
        <v>75</v>
      </c>
      <c r="C9" s="15">
        <v>0</v>
      </c>
      <c r="D9" s="15">
        <v>0</v>
      </c>
      <c r="E9" s="15">
        <v>0</v>
      </c>
      <c r="F9" s="15">
        <v>0</v>
      </c>
      <c r="G9" s="6">
        <v>4125</v>
      </c>
      <c r="H9" s="6">
        <v>1444</v>
      </c>
      <c r="I9" s="6">
        <v>0</v>
      </c>
      <c r="J9" s="6">
        <v>0</v>
      </c>
      <c r="K9" s="6">
        <v>0</v>
      </c>
      <c r="L9" s="6">
        <v>0</v>
      </c>
      <c r="M9" s="25">
        <f t="shared" si="0"/>
        <v>4125</v>
      </c>
      <c r="N9" s="25">
        <f t="shared" si="1"/>
        <v>1444</v>
      </c>
      <c r="O9" s="25">
        <f t="shared" si="2"/>
        <v>5569</v>
      </c>
      <c r="P9"/>
      <c r="Q9"/>
      <c r="R9"/>
      <c r="S9"/>
      <c r="T9"/>
    </row>
    <row r="10" spans="1:20" ht="27" customHeight="1">
      <c r="A10" s="173"/>
      <c r="B10" s="1" t="s">
        <v>76</v>
      </c>
      <c r="C10" s="15">
        <v>0</v>
      </c>
      <c r="D10" s="15">
        <v>0</v>
      </c>
      <c r="E10" s="20">
        <v>440</v>
      </c>
      <c r="F10" s="20">
        <v>239</v>
      </c>
      <c r="G10" s="6">
        <v>1117</v>
      </c>
      <c r="H10" s="6">
        <v>671</v>
      </c>
      <c r="I10" s="6">
        <v>0</v>
      </c>
      <c r="J10" s="6">
        <v>0</v>
      </c>
      <c r="K10" s="6">
        <v>819</v>
      </c>
      <c r="L10" s="6">
        <v>523</v>
      </c>
      <c r="M10" s="25">
        <f t="shared" si="0"/>
        <v>2376</v>
      </c>
      <c r="N10" s="25">
        <f t="shared" si="1"/>
        <v>1433</v>
      </c>
      <c r="O10" s="25">
        <f t="shared" si="2"/>
        <v>3809</v>
      </c>
      <c r="P10"/>
      <c r="Q10"/>
      <c r="R10"/>
      <c r="S10"/>
      <c r="T10"/>
    </row>
    <row r="11" spans="1:20" ht="27" customHeight="1">
      <c r="A11" s="174" t="s">
        <v>77</v>
      </c>
      <c r="B11" s="174"/>
      <c r="C11" s="6">
        <v>1364</v>
      </c>
      <c r="D11" s="6">
        <v>537</v>
      </c>
      <c r="E11" s="15">
        <v>0</v>
      </c>
      <c r="F11" s="15">
        <v>0</v>
      </c>
      <c r="G11" s="15">
        <v>0</v>
      </c>
      <c r="H11" s="15">
        <v>0</v>
      </c>
      <c r="I11" s="6">
        <v>0</v>
      </c>
      <c r="J11" s="6">
        <v>0</v>
      </c>
      <c r="K11" s="6">
        <v>0</v>
      </c>
      <c r="L11" s="6">
        <v>0</v>
      </c>
      <c r="M11" s="25">
        <f t="shared" si="0"/>
        <v>1364</v>
      </c>
      <c r="N11" s="25">
        <f t="shared" si="1"/>
        <v>537</v>
      </c>
      <c r="O11" s="25">
        <f t="shared" si="2"/>
        <v>1901</v>
      </c>
      <c r="P11"/>
      <c r="Q11"/>
      <c r="R11"/>
      <c r="S11"/>
      <c r="T11"/>
    </row>
    <row r="12" spans="1:20" ht="27" customHeight="1">
      <c r="A12" s="174" t="s">
        <v>78</v>
      </c>
      <c r="B12" s="174"/>
      <c r="C12" s="15">
        <v>0</v>
      </c>
      <c r="D12" s="15">
        <v>0</v>
      </c>
      <c r="E12" s="15">
        <v>0</v>
      </c>
      <c r="F12" s="15">
        <v>0</v>
      </c>
      <c r="G12" s="6">
        <v>77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25">
        <f t="shared" si="0"/>
        <v>77</v>
      </c>
      <c r="N12" s="25">
        <f t="shared" si="1"/>
        <v>5</v>
      </c>
      <c r="O12" s="25">
        <f t="shared" si="2"/>
        <v>82</v>
      </c>
      <c r="P12"/>
      <c r="Q12"/>
      <c r="R12"/>
      <c r="S12"/>
      <c r="T12"/>
    </row>
    <row r="13" spans="1:20" ht="27" customHeight="1">
      <c r="A13" s="171" t="s">
        <v>79</v>
      </c>
      <c r="B13" s="1" t="s">
        <v>80</v>
      </c>
      <c r="C13" s="6">
        <v>251</v>
      </c>
      <c r="D13" s="6">
        <v>218</v>
      </c>
      <c r="E13" s="20">
        <v>0</v>
      </c>
      <c r="F13" s="20">
        <v>0</v>
      </c>
      <c r="G13" s="6">
        <v>11</v>
      </c>
      <c r="H13" s="6">
        <v>17</v>
      </c>
      <c r="I13" s="6">
        <v>0</v>
      </c>
      <c r="J13" s="6">
        <v>0</v>
      </c>
      <c r="K13" s="6">
        <v>295</v>
      </c>
      <c r="L13" s="6">
        <v>429</v>
      </c>
      <c r="M13" s="25">
        <f t="shared" si="0"/>
        <v>557</v>
      </c>
      <c r="N13" s="25">
        <f t="shared" si="1"/>
        <v>664</v>
      </c>
      <c r="O13" s="25">
        <f t="shared" si="2"/>
        <v>1221</v>
      </c>
      <c r="P13"/>
      <c r="Q13"/>
      <c r="R13"/>
      <c r="S13"/>
      <c r="T13"/>
    </row>
    <row r="14" spans="1:20" ht="27" customHeight="1">
      <c r="A14" s="172"/>
      <c r="B14" s="1" t="s">
        <v>81</v>
      </c>
      <c r="C14" s="6">
        <v>3211</v>
      </c>
      <c r="D14" s="6">
        <v>7139</v>
      </c>
      <c r="E14" s="15">
        <v>612</v>
      </c>
      <c r="F14" s="15">
        <v>503</v>
      </c>
      <c r="G14" s="6">
        <v>51</v>
      </c>
      <c r="H14" s="6">
        <v>1153</v>
      </c>
      <c r="I14" s="6">
        <v>0</v>
      </c>
      <c r="J14" s="6">
        <v>0</v>
      </c>
      <c r="K14" s="6">
        <v>0</v>
      </c>
      <c r="L14" s="6">
        <v>0</v>
      </c>
      <c r="M14" s="25">
        <f t="shared" si="0"/>
        <v>3874</v>
      </c>
      <c r="N14" s="25">
        <f t="shared" si="1"/>
        <v>8795</v>
      </c>
      <c r="O14" s="25">
        <f t="shared" si="2"/>
        <v>12669</v>
      </c>
      <c r="P14"/>
      <c r="Q14"/>
      <c r="R14"/>
      <c r="S14"/>
      <c r="T14"/>
    </row>
    <row r="15" spans="1:20" ht="27" customHeight="1">
      <c r="A15" s="172"/>
      <c r="B15" s="1" t="s">
        <v>343</v>
      </c>
      <c r="C15" s="6">
        <v>0</v>
      </c>
      <c r="D15" s="6">
        <v>0</v>
      </c>
      <c r="E15" s="15">
        <v>0</v>
      </c>
      <c r="F15" s="15">
        <v>0</v>
      </c>
      <c r="G15" s="6">
        <v>0</v>
      </c>
      <c r="H15" s="6">
        <v>0</v>
      </c>
      <c r="I15" s="6">
        <v>0</v>
      </c>
      <c r="J15" s="6">
        <v>0</v>
      </c>
      <c r="K15" s="6">
        <v>578</v>
      </c>
      <c r="L15" s="6">
        <v>262</v>
      </c>
      <c r="M15" s="40">
        <f>C15+E15+G15+I15+K15</f>
        <v>578</v>
      </c>
      <c r="N15" s="40">
        <f>D15+F15+H15+J15+L15</f>
        <v>262</v>
      </c>
      <c r="O15" s="40">
        <f>M15+N15</f>
        <v>840</v>
      </c>
      <c r="P15"/>
      <c r="Q15"/>
      <c r="R15"/>
      <c r="S15"/>
      <c r="T15"/>
    </row>
    <row r="16" spans="1:20" ht="27" customHeight="1">
      <c r="A16" s="173"/>
      <c r="B16" s="1" t="s">
        <v>261</v>
      </c>
      <c r="C16" s="6">
        <v>0</v>
      </c>
      <c r="D16" s="6">
        <v>0</v>
      </c>
      <c r="E16" s="15">
        <v>0</v>
      </c>
      <c r="F16" s="15">
        <v>0</v>
      </c>
      <c r="G16" s="6">
        <v>385</v>
      </c>
      <c r="H16" s="6">
        <v>453</v>
      </c>
      <c r="I16" s="6">
        <v>544</v>
      </c>
      <c r="J16" s="6">
        <v>2573</v>
      </c>
      <c r="K16" s="6">
        <v>662</v>
      </c>
      <c r="L16" s="6">
        <v>436</v>
      </c>
      <c r="M16" s="25">
        <f t="shared" si="0"/>
        <v>1591</v>
      </c>
      <c r="N16" s="25">
        <f t="shared" si="1"/>
        <v>3462</v>
      </c>
      <c r="O16" s="25">
        <f t="shared" si="2"/>
        <v>5053</v>
      </c>
      <c r="P16"/>
      <c r="Q16"/>
      <c r="R16"/>
      <c r="S16"/>
      <c r="T16"/>
    </row>
    <row r="17" spans="1:20" ht="27" customHeight="1">
      <c r="A17" s="174" t="s">
        <v>82</v>
      </c>
      <c r="B17" s="174"/>
      <c r="C17" s="6">
        <v>12479</v>
      </c>
      <c r="D17" s="6">
        <v>6977</v>
      </c>
      <c r="E17" s="20">
        <v>15472</v>
      </c>
      <c r="F17" s="20">
        <v>11401</v>
      </c>
      <c r="G17" s="6">
        <v>2314</v>
      </c>
      <c r="H17" s="6">
        <v>763</v>
      </c>
      <c r="I17" s="6">
        <v>1878</v>
      </c>
      <c r="J17" s="6">
        <v>527</v>
      </c>
      <c r="K17" s="6">
        <v>4955</v>
      </c>
      <c r="L17" s="6">
        <v>1855</v>
      </c>
      <c r="M17" s="25">
        <f t="shared" si="0"/>
        <v>37098</v>
      </c>
      <c r="N17" s="25">
        <f t="shared" si="1"/>
        <v>21523</v>
      </c>
      <c r="O17" s="25">
        <f t="shared" si="2"/>
        <v>58621</v>
      </c>
      <c r="P17"/>
      <c r="Q17"/>
      <c r="R17"/>
      <c r="S17"/>
      <c r="T17"/>
    </row>
    <row r="18" spans="1:20" ht="27" customHeight="1">
      <c r="A18" s="174" t="s">
        <v>83</v>
      </c>
      <c r="B18" s="17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6">
        <v>2498</v>
      </c>
      <c r="J18" s="6">
        <v>566</v>
      </c>
      <c r="K18" s="6">
        <v>0</v>
      </c>
      <c r="L18" s="6">
        <v>0</v>
      </c>
      <c r="M18" s="25">
        <f t="shared" si="0"/>
        <v>2498</v>
      </c>
      <c r="N18" s="25">
        <f t="shared" si="1"/>
        <v>566</v>
      </c>
      <c r="O18" s="25">
        <f t="shared" si="2"/>
        <v>3064</v>
      </c>
      <c r="P18"/>
      <c r="Q18"/>
      <c r="R18"/>
      <c r="S18"/>
      <c r="T18"/>
    </row>
    <row r="19" spans="1:15" ht="27" customHeight="1">
      <c r="A19" s="174" t="s">
        <v>84</v>
      </c>
      <c r="B19" s="174"/>
      <c r="C19" s="15">
        <v>0</v>
      </c>
      <c r="D19" s="15">
        <v>0</v>
      </c>
      <c r="E19" s="15">
        <v>0</v>
      </c>
      <c r="F19" s="15">
        <v>0</v>
      </c>
      <c r="G19" s="6">
        <v>426</v>
      </c>
      <c r="H19" s="6">
        <v>349</v>
      </c>
      <c r="I19" s="6">
        <v>0</v>
      </c>
      <c r="J19" s="6">
        <v>0</v>
      </c>
      <c r="K19" s="6">
        <v>0</v>
      </c>
      <c r="L19" s="6">
        <v>0</v>
      </c>
      <c r="M19" s="25">
        <f t="shared" si="0"/>
        <v>426</v>
      </c>
      <c r="N19" s="25">
        <f t="shared" si="1"/>
        <v>349</v>
      </c>
      <c r="O19" s="25">
        <f t="shared" si="2"/>
        <v>775</v>
      </c>
    </row>
    <row r="20" spans="1:15" ht="27" customHeight="1">
      <c r="A20" s="174" t="s">
        <v>85</v>
      </c>
      <c r="B20" s="174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6">
        <v>2708</v>
      </c>
      <c r="J20" s="6">
        <v>1185</v>
      </c>
      <c r="K20" s="6">
        <v>0</v>
      </c>
      <c r="L20" s="6">
        <v>0</v>
      </c>
      <c r="M20" s="25">
        <f t="shared" si="0"/>
        <v>2708</v>
      </c>
      <c r="N20" s="25">
        <f t="shared" si="1"/>
        <v>1185</v>
      </c>
      <c r="O20" s="25">
        <f t="shared" si="2"/>
        <v>3893</v>
      </c>
    </row>
    <row r="21" spans="1:15" ht="27" customHeight="1">
      <c r="A21" s="174" t="s">
        <v>180</v>
      </c>
      <c r="B21" s="174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6">
        <v>484</v>
      </c>
      <c r="J21" s="6">
        <v>284</v>
      </c>
      <c r="K21" s="6">
        <v>0</v>
      </c>
      <c r="L21" s="6">
        <v>0</v>
      </c>
      <c r="M21" s="25">
        <f t="shared" si="0"/>
        <v>484</v>
      </c>
      <c r="N21" s="25">
        <f t="shared" si="1"/>
        <v>284</v>
      </c>
      <c r="O21" s="25">
        <f t="shared" si="2"/>
        <v>768</v>
      </c>
    </row>
    <row r="22" spans="1:15" ht="35.25" customHeight="1">
      <c r="A22" s="169" t="s">
        <v>229</v>
      </c>
      <c r="B22" s="170"/>
      <c r="C22" s="19">
        <f>SUM(C4:C21)</f>
        <v>35300</v>
      </c>
      <c r="D22" s="25">
        <f aca="true" t="shared" si="3" ref="D22:L22">SUM(D4:D21)</f>
        <v>30733</v>
      </c>
      <c r="E22" s="25">
        <f t="shared" si="3"/>
        <v>20876</v>
      </c>
      <c r="F22" s="25">
        <f t="shared" si="3"/>
        <v>15337</v>
      </c>
      <c r="G22" s="25">
        <f t="shared" si="3"/>
        <v>11837</v>
      </c>
      <c r="H22" s="25">
        <f t="shared" si="3"/>
        <v>8586</v>
      </c>
      <c r="I22" s="25">
        <f t="shared" si="3"/>
        <v>13176</v>
      </c>
      <c r="J22" s="25">
        <f t="shared" si="3"/>
        <v>11937</v>
      </c>
      <c r="K22" s="25">
        <f>SUM(K4:K21)</f>
        <v>8301</v>
      </c>
      <c r="L22" s="25">
        <f t="shared" si="3"/>
        <v>4668</v>
      </c>
      <c r="M22" s="25">
        <f t="shared" si="0"/>
        <v>89490</v>
      </c>
      <c r="N22" s="25">
        <f t="shared" si="1"/>
        <v>71261</v>
      </c>
      <c r="O22" s="25">
        <f t="shared" si="2"/>
        <v>160751</v>
      </c>
    </row>
  </sheetData>
  <sheetProtection/>
  <mergeCells count="19">
    <mergeCell ref="C2:D2"/>
    <mergeCell ref="E2:F2"/>
    <mergeCell ref="A6:A10"/>
    <mergeCell ref="A11:B11"/>
    <mergeCell ref="A12:B12"/>
    <mergeCell ref="A4:A5"/>
    <mergeCell ref="A1:O1"/>
    <mergeCell ref="A2:B3"/>
    <mergeCell ref="G2:H2"/>
    <mergeCell ref="I2:J2"/>
    <mergeCell ref="K2:L2"/>
    <mergeCell ref="M2:O2"/>
    <mergeCell ref="A22:B22"/>
    <mergeCell ref="A13:A16"/>
    <mergeCell ref="A18:B18"/>
    <mergeCell ref="A19:B19"/>
    <mergeCell ref="A20:B20"/>
    <mergeCell ref="A21:B21"/>
    <mergeCell ref="A17:B17"/>
  </mergeCells>
  <printOptions horizontalCentered="1" verticalCentered="1"/>
  <pageMargins left="0" right="0.5905511811023623" top="0.35433070866141736" bottom="0" header="0" footer="0"/>
  <pageSetup horizontalDpi="200" verticalDpi="2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rightToLeft="1" zoomScalePageLayoutView="0" workbookViewId="0" topLeftCell="A1">
      <selection activeCell="A40" sqref="A40:E60"/>
    </sheetView>
  </sheetViews>
  <sheetFormatPr defaultColWidth="9.00390625" defaultRowHeight="15"/>
  <cols>
    <col min="1" max="1" width="46.28125" style="34" customWidth="1"/>
    <col min="2" max="2" width="11.421875" style="34" customWidth="1"/>
    <col min="3" max="3" width="11.7109375" style="34" customWidth="1"/>
    <col min="4" max="4" width="12.00390625" style="34" customWidth="1"/>
    <col min="5" max="5" width="14.421875" style="34" customWidth="1"/>
    <col min="6" max="6" width="14.8515625" style="136" customWidth="1"/>
    <col min="7" max="13" width="9.00390625" style="136" customWidth="1"/>
    <col min="14" max="16384" width="9.00390625" style="34" customWidth="1"/>
  </cols>
  <sheetData>
    <row r="1" spans="1:3" ht="24" customHeight="1">
      <c r="A1" s="185" t="s">
        <v>249</v>
      </c>
      <c r="B1" s="185"/>
      <c r="C1" s="185"/>
    </row>
    <row r="2" spans="1:3" ht="24" customHeight="1">
      <c r="A2" s="185" t="s">
        <v>248</v>
      </c>
      <c r="B2" s="185"/>
      <c r="C2" s="185"/>
    </row>
    <row r="3" spans="1:3" ht="24" customHeight="1">
      <c r="A3" s="185" t="s">
        <v>250</v>
      </c>
      <c r="B3" s="185"/>
      <c r="C3" s="185"/>
    </row>
    <row r="4" ht="24" customHeight="1"/>
    <row r="5" ht="24" customHeight="1"/>
    <row r="6" spans="1:6" ht="24" customHeight="1">
      <c r="A6" s="147" t="s">
        <v>356</v>
      </c>
      <c r="B6" s="147"/>
      <c r="C6" s="147"/>
      <c r="D6" s="147"/>
      <c r="E6" s="147"/>
      <c r="F6" s="147"/>
    </row>
    <row r="7" spans="1:13" ht="24" customHeight="1">
      <c r="A7" s="163" t="s">
        <v>86</v>
      </c>
      <c r="B7" s="164"/>
      <c r="C7" s="186" t="s">
        <v>334</v>
      </c>
      <c r="D7" s="188" t="s">
        <v>88</v>
      </c>
      <c r="E7" s="189"/>
      <c r="F7" s="190"/>
      <c r="H7" s="34"/>
      <c r="I7" s="34"/>
      <c r="J7" s="34"/>
      <c r="L7" s="34"/>
      <c r="M7" s="34"/>
    </row>
    <row r="8" spans="1:13" ht="24" customHeight="1">
      <c r="A8" s="167"/>
      <c r="B8" s="168"/>
      <c r="C8" s="187"/>
      <c r="D8" s="130" t="s">
        <v>254</v>
      </c>
      <c r="E8" s="130" t="s">
        <v>255</v>
      </c>
      <c r="F8" s="130" t="s">
        <v>51</v>
      </c>
      <c r="H8" s="34"/>
      <c r="I8" s="34"/>
      <c r="J8" s="34"/>
      <c r="L8" s="34"/>
      <c r="M8" s="34"/>
    </row>
    <row r="9" spans="1:13" ht="24" customHeight="1">
      <c r="A9" s="182" t="s">
        <v>90</v>
      </c>
      <c r="B9" s="182"/>
      <c r="C9" s="131" t="s">
        <v>53</v>
      </c>
      <c r="D9" s="131">
        <v>56</v>
      </c>
      <c r="E9" s="131">
        <v>41</v>
      </c>
      <c r="F9" s="131">
        <f>D9+E9</f>
        <v>97</v>
      </c>
      <c r="G9" s="34"/>
      <c r="H9" s="34"/>
      <c r="I9" s="34"/>
      <c r="J9" s="34"/>
      <c r="L9" s="34"/>
      <c r="M9" s="34"/>
    </row>
    <row r="10" spans="1:13" ht="24" customHeight="1">
      <c r="A10" s="182" t="s">
        <v>91</v>
      </c>
      <c r="B10" s="182"/>
      <c r="C10" s="131" t="s">
        <v>53</v>
      </c>
      <c r="D10" s="131">
        <v>24</v>
      </c>
      <c r="E10" s="131">
        <v>24</v>
      </c>
      <c r="F10" s="131">
        <f>D10+E10</f>
        <v>48</v>
      </c>
      <c r="G10" s="34"/>
      <c r="H10" s="34"/>
      <c r="I10" s="34"/>
      <c r="J10" s="34"/>
      <c r="L10" s="34"/>
      <c r="M10" s="34"/>
    </row>
    <row r="11" spans="1:13" ht="24" customHeight="1">
      <c r="A11" s="182" t="s">
        <v>92</v>
      </c>
      <c r="B11" s="182"/>
      <c r="C11" s="131" t="s">
        <v>93</v>
      </c>
      <c r="D11" s="131">
        <v>588</v>
      </c>
      <c r="E11" s="131">
        <v>230</v>
      </c>
      <c r="F11" s="131">
        <f>D11+E11</f>
        <v>818</v>
      </c>
      <c r="G11" s="34"/>
      <c r="H11" s="34"/>
      <c r="I11" s="34"/>
      <c r="J11" s="34"/>
      <c r="L11" s="34"/>
      <c r="M11" s="34"/>
    </row>
    <row r="12" spans="1:13" ht="24" customHeight="1">
      <c r="A12" s="182"/>
      <c r="B12" s="182"/>
      <c r="C12" s="131" t="s">
        <v>94</v>
      </c>
      <c r="D12" s="131">
        <v>258</v>
      </c>
      <c r="E12" s="131">
        <v>112</v>
      </c>
      <c r="F12" s="131">
        <f>D12+E12</f>
        <v>370</v>
      </c>
      <c r="H12" s="34"/>
      <c r="I12" s="34"/>
      <c r="J12" s="34"/>
      <c r="L12" s="34"/>
      <c r="M12" s="34"/>
    </row>
    <row r="13" spans="1:13" ht="24" customHeight="1">
      <c r="A13" s="154" t="s">
        <v>177</v>
      </c>
      <c r="B13" s="154"/>
      <c r="C13" s="154"/>
      <c r="D13" s="130">
        <f>SUM(D9:D12)</f>
        <v>926</v>
      </c>
      <c r="E13" s="130">
        <f>SUM(E9:E12)</f>
        <v>407</v>
      </c>
      <c r="F13" s="130">
        <f>SUM(F9:F12)</f>
        <v>1333</v>
      </c>
      <c r="H13" s="34"/>
      <c r="I13" s="34"/>
      <c r="J13" s="34"/>
      <c r="L13" s="34"/>
      <c r="M13" s="34"/>
    </row>
    <row r="14" spans="8:10" ht="28.5" customHeight="1">
      <c r="H14" s="34"/>
      <c r="I14" s="34"/>
      <c r="J14" s="34"/>
    </row>
    <row r="15" spans="8:10" ht="28.5" customHeight="1">
      <c r="H15" s="34"/>
      <c r="I15" s="34"/>
      <c r="J15" s="34"/>
    </row>
    <row r="16" spans="8:10" ht="28.5" customHeight="1">
      <c r="H16" s="34"/>
      <c r="I16" s="34"/>
      <c r="J16" s="34"/>
    </row>
    <row r="17" ht="28.5" customHeight="1"/>
    <row r="18" spans="1:5" ht="28.5" customHeight="1">
      <c r="A18" s="147" t="s">
        <v>357</v>
      </c>
      <c r="B18" s="147"/>
      <c r="C18" s="147"/>
      <c r="D18" s="147"/>
      <c r="E18" s="147"/>
    </row>
    <row r="19" spans="1:5" ht="28.5" customHeight="1">
      <c r="A19" s="130" t="s">
        <v>95</v>
      </c>
      <c r="B19" s="130" t="s">
        <v>87</v>
      </c>
      <c r="C19" s="130" t="s">
        <v>254</v>
      </c>
      <c r="D19" s="130" t="s">
        <v>255</v>
      </c>
      <c r="E19" s="130" t="s">
        <v>420</v>
      </c>
    </row>
    <row r="20" spans="1:5" ht="28.5" customHeight="1">
      <c r="A20" s="131" t="s">
        <v>97</v>
      </c>
      <c r="B20" s="131" t="s">
        <v>98</v>
      </c>
      <c r="C20" s="131">
        <v>457</v>
      </c>
      <c r="D20" s="131">
        <v>113</v>
      </c>
      <c r="E20" s="130">
        <f>C20+D20</f>
        <v>570</v>
      </c>
    </row>
    <row r="21" spans="1:5" ht="28.5" customHeight="1">
      <c r="A21" s="131" t="s">
        <v>99</v>
      </c>
      <c r="B21" s="131" t="s">
        <v>98</v>
      </c>
      <c r="C21" s="131">
        <v>1181</v>
      </c>
      <c r="D21" s="131">
        <v>306</v>
      </c>
      <c r="E21" s="130">
        <f aca="true" t="shared" si="0" ref="E21:E38">C21+D21</f>
        <v>1487</v>
      </c>
    </row>
    <row r="22" spans="1:5" ht="28.5" customHeight="1">
      <c r="A22" s="131" t="s">
        <v>100</v>
      </c>
      <c r="B22" s="131" t="s">
        <v>98</v>
      </c>
      <c r="C22" s="131">
        <v>472</v>
      </c>
      <c r="D22" s="131">
        <v>292</v>
      </c>
      <c r="E22" s="130">
        <f t="shared" si="0"/>
        <v>764</v>
      </c>
    </row>
    <row r="23" spans="1:5" ht="28.5" customHeight="1">
      <c r="A23" s="131" t="s">
        <v>101</v>
      </c>
      <c r="B23" s="131" t="s">
        <v>98</v>
      </c>
      <c r="C23" s="131">
        <v>730</v>
      </c>
      <c r="D23" s="131">
        <v>407</v>
      </c>
      <c r="E23" s="130">
        <f t="shared" si="0"/>
        <v>1137</v>
      </c>
    </row>
    <row r="24" spans="1:5" ht="28.5" customHeight="1">
      <c r="A24" s="131" t="s">
        <v>179</v>
      </c>
      <c r="B24" s="131" t="s">
        <v>98</v>
      </c>
      <c r="C24" s="131">
        <v>43</v>
      </c>
      <c r="D24" s="131">
        <v>7</v>
      </c>
      <c r="E24" s="130">
        <f t="shared" si="0"/>
        <v>50</v>
      </c>
    </row>
    <row r="25" spans="1:5" ht="28.5" customHeight="1">
      <c r="A25" s="131" t="s">
        <v>178</v>
      </c>
      <c r="B25" s="131" t="s">
        <v>98</v>
      </c>
      <c r="C25" s="131">
        <v>74</v>
      </c>
      <c r="D25" s="131">
        <v>6</v>
      </c>
      <c r="E25" s="130">
        <f t="shared" si="0"/>
        <v>80</v>
      </c>
    </row>
    <row r="26" spans="1:5" ht="28.5" customHeight="1">
      <c r="A26" s="131" t="s">
        <v>102</v>
      </c>
      <c r="B26" s="131" t="s">
        <v>98</v>
      </c>
      <c r="C26" s="131">
        <v>627</v>
      </c>
      <c r="D26" s="131">
        <v>182</v>
      </c>
      <c r="E26" s="130">
        <f t="shared" si="0"/>
        <v>809</v>
      </c>
    </row>
    <row r="27" spans="1:5" ht="28.5" customHeight="1">
      <c r="A27" s="154" t="s">
        <v>103</v>
      </c>
      <c r="B27" s="154"/>
      <c r="C27" s="130">
        <f>SUM(C20:C26)</f>
        <v>3584</v>
      </c>
      <c r="D27" s="130">
        <f>SUM(D20:D26)</f>
        <v>1313</v>
      </c>
      <c r="E27" s="130">
        <f t="shared" si="0"/>
        <v>4897</v>
      </c>
    </row>
    <row r="28" spans="1:5" ht="28.5" customHeight="1">
      <c r="A28" s="131" t="s">
        <v>104</v>
      </c>
      <c r="B28" s="131" t="s">
        <v>52</v>
      </c>
      <c r="C28" s="183">
        <v>369</v>
      </c>
      <c r="D28" s="183">
        <v>116</v>
      </c>
      <c r="E28" s="130">
        <f t="shared" si="0"/>
        <v>485</v>
      </c>
    </row>
    <row r="29" spans="1:5" ht="28.5" customHeight="1">
      <c r="A29" s="131" t="s">
        <v>105</v>
      </c>
      <c r="B29" s="131" t="s">
        <v>52</v>
      </c>
      <c r="C29" s="184"/>
      <c r="D29" s="184"/>
      <c r="E29" s="130">
        <f t="shared" si="0"/>
        <v>0</v>
      </c>
    </row>
    <row r="30" spans="1:5" ht="28.5" customHeight="1">
      <c r="A30" s="131" t="s">
        <v>59</v>
      </c>
      <c r="B30" s="131" t="s">
        <v>52</v>
      </c>
      <c r="C30" s="131">
        <v>189</v>
      </c>
      <c r="D30" s="131">
        <v>131</v>
      </c>
      <c r="E30" s="130">
        <f t="shared" si="0"/>
        <v>320</v>
      </c>
    </row>
    <row r="31" spans="1:5" ht="28.5" customHeight="1">
      <c r="A31" s="131" t="s">
        <v>106</v>
      </c>
      <c r="B31" s="131" t="s">
        <v>53</v>
      </c>
      <c r="C31" s="131">
        <v>203</v>
      </c>
      <c r="D31" s="131">
        <v>69</v>
      </c>
      <c r="E31" s="130">
        <f t="shared" si="0"/>
        <v>272</v>
      </c>
    </row>
    <row r="32" spans="1:5" ht="28.5" customHeight="1">
      <c r="A32" s="131" t="s">
        <v>107</v>
      </c>
      <c r="B32" s="131" t="s">
        <v>53</v>
      </c>
      <c r="C32" s="131"/>
      <c r="D32" s="131"/>
      <c r="E32" s="130">
        <f t="shared" si="0"/>
        <v>0</v>
      </c>
    </row>
    <row r="33" spans="1:5" ht="28.5" customHeight="1">
      <c r="A33" s="131" t="s">
        <v>108</v>
      </c>
      <c r="B33" s="131" t="s">
        <v>53</v>
      </c>
      <c r="C33" s="131">
        <v>61</v>
      </c>
      <c r="D33" s="131">
        <v>13</v>
      </c>
      <c r="E33" s="130">
        <f t="shared" si="0"/>
        <v>74</v>
      </c>
    </row>
    <row r="34" spans="1:5" ht="28.5" customHeight="1">
      <c r="A34" s="131" t="s">
        <v>109</v>
      </c>
      <c r="B34" s="131" t="s">
        <v>53</v>
      </c>
      <c r="C34" s="131">
        <v>96</v>
      </c>
      <c r="D34" s="131">
        <v>17</v>
      </c>
      <c r="E34" s="130">
        <f t="shared" si="0"/>
        <v>113</v>
      </c>
    </row>
    <row r="35" spans="1:5" ht="28.5" customHeight="1">
      <c r="A35" s="131" t="s">
        <v>110</v>
      </c>
      <c r="B35" s="131" t="s">
        <v>53</v>
      </c>
      <c r="C35" s="131">
        <v>49</v>
      </c>
      <c r="D35" s="131">
        <v>12</v>
      </c>
      <c r="E35" s="130">
        <f t="shared" si="0"/>
        <v>61</v>
      </c>
    </row>
    <row r="36" spans="1:5" ht="28.5" customHeight="1">
      <c r="A36" s="131" t="s">
        <v>111</v>
      </c>
      <c r="B36" s="131" t="s">
        <v>53</v>
      </c>
      <c r="C36" s="131">
        <v>96</v>
      </c>
      <c r="D36" s="131">
        <v>21</v>
      </c>
      <c r="E36" s="130">
        <f t="shared" si="0"/>
        <v>117</v>
      </c>
    </row>
    <row r="37" spans="1:5" ht="28.5" customHeight="1">
      <c r="A37" s="154" t="s">
        <v>112</v>
      </c>
      <c r="B37" s="154"/>
      <c r="C37" s="130">
        <f>SUM(C28:C36)</f>
        <v>1063</v>
      </c>
      <c r="D37" s="130">
        <f>SUM(D28:D36)</f>
        <v>379</v>
      </c>
      <c r="E37" s="130">
        <f t="shared" si="0"/>
        <v>1442</v>
      </c>
    </row>
    <row r="38" spans="1:5" ht="28.5" customHeight="1">
      <c r="A38" s="154" t="s">
        <v>51</v>
      </c>
      <c r="B38" s="154"/>
      <c r="C38" s="130">
        <f>C27+C37</f>
        <v>4647</v>
      </c>
      <c r="D38" s="130">
        <f>D27+D37</f>
        <v>1692</v>
      </c>
      <c r="E38" s="130">
        <f t="shared" si="0"/>
        <v>6339</v>
      </c>
    </row>
    <row r="39" spans="1:3" ht="28.5" customHeight="1">
      <c r="A39" s="129"/>
      <c r="B39" s="129"/>
      <c r="C39" s="129"/>
    </row>
    <row r="40" spans="1:5" ht="53.25" customHeight="1">
      <c r="A40" s="181" t="s">
        <v>357</v>
      </c>
      <c r="B40" s="181"/>
      <c r="C40" s="181"/>
      <c r="D40" s="181"/>
      <c r="E40" s="181"/>
    </row>
    <row r="41" spans="1:5" ht="60" customHeight="1">
      <c r="A41" s="130" t="s">
        <v>95</v>
      </c>
      <c r="B41" s="130" t="s">
        <v>87</v>
      </c>
      <c r="C41" s="130" t="s">
        <v>254</v>
      </c>
      <c r="D41" s="130" t="s">
        <v>255</v>
      </c>
      <c r="E41" s="130" t="s">
        <v>419</v>
      </c>
    </row>
    <row r="42" spans="1:5" ht="34.5" customHeight="1">
      <c r="A42" s="131" t="s">
        <v>97</v>
      </c>
      <c r="B42" s="131" t="s">
        <v>98</v>
      </c>
      <c r="C42" s="131">
        <v>493</v>
      </c>
      <c r="D42" s="131">
        <v>121</v>
      </c>
      <c r="E42" s="130">
        <f>C42+D42</f>
        <v>614</v>
      </c>
    </row>
    <row r="43" spans="1:5" ht="34.5" customHeight="1">
      <c r="A43" s="131" t="s">
        <v>99</v>
      </c>
      <c r="B43" s="131" t="s">
        <v>98</v>
      </c>
      <c r="C43" s="131">
        <v>1509</v>
      </c>
      <c r="D43" s="131">
        <v>334</v>
      </c>
      <c r="E43" s="130">
        <f aca="true" t="shared" si="1" ref="E43:E60">C43+D43</f>
        <v>1843</v>
      </c>
    </row>
    <row r="44" spans="1:5" ht="34.5" customHeight="1">
      <c r="A44" s="131" t="s">
        <v>100</v>
      </c>
      <c r="B44" s="131" t="s">
        <v>98</v>
      </c>
      <c r="C44" s="131">
        <v>595</v>
      </c>
      <c r="D44" s="131">
        <v>322</v>
      </c>
      <c r="E44" s="130">
        <f t="shared" si="1"/>
        <v>917</v>
      </c>
    </row>
    <row r="45" spans="1:5" ht="34.5" customHeight="1">
      <c r="A45" s="131" t="s">
        <v>101</v>
      </c>
      <c r="B45" s="131" t="s">
        <v>98</v>
      </c>
      <c r="C45" s="131">
        <v>1098</v>
      </c>
      <c r="D45" s="131">
        <v>652</v>
      </c>
      <c r="E45" s="130">
        <f t="shared" si="1"/>
        <v>1750</v>
      </c>
    </row>
    <row r="46" spans="1:5" ht="43.5" customHeight="1">
      <c r="A46" s="131" t="s">
        <v>179</v>
      </c>
      <c r="B46" s="131" t="s">
        <v>98</v>
      </c>
      <c r="C46" s="131">
        <v>49</v>
      </c>
      <c r="D46" s="131">
        <v>4</v>
      </c>
      <c r="E46" s="130">
        <f t="shared" si="1"/>
        <v>53</v>
      </c>
    </row>
    <row r="47" spans="1:5" ht="55.5" customHeight="1">
      <c r="A47" s="131" t="s">
        <v>178</v>
      </c>
      <c r="B47" s="131" t="s">
        <v>98</v>
      </c>
      <c r="C47" s="131">
        <v>74</v>
      </c>
      <c r="D47" s="131">
        <v>6</v>
      </c>
      <c r="E47" s="130">
        <f t="shared" si="1"/>
        <v>80</v>
      </c>
    </row>
    <row r="48" spans="1:5" ht="34.5" customHeight="1">
      <c r="A48" s="131" t="s">
        <v>102</v>
      </c>
      <c r="B48" s="131" t="s">
        <v>98</v>
      </c>
      <c r="C48" s="131">
        <v>574</v>
      </c>
      <c r="D48" s="131">
        <v>148</v>
      </c>
      <c r="E48" s="130">
        <f t="shared" si="1"/>
        <v>722</v>
      </c>
    </row>
    <row r="49" spans="1:5" ht="34.5" customHeight="1">
      <c r="A49" s="154" t="s">
        <v>103</v>
      </c>
      <c r="B49" s="154"/>
      <c r="C49" s="130">
        <f>SUM(C42:C48)</f>
        <v>4392</v>
      </c>
      <c r="D49" s="130">
        <f>SUM(D42:D48)</f>
        <v>1587</v>
      </c>
      <c r="E49" s="130">
        <f t="shared" si="1"/>
        <v>5979</v>
      </c>
    </row>
    <row r="50" spans="1:5" ht="48" customHeight="1">
      <c r="A50" s="131" t="s">
        <v>104</v>
      </c>
      <c r="B50" s="131" t="s">
        <v>52</v>
      </c>
      <c r="C50" s="183">
        <v>337</v>
      </c>
      <c r="D50" s="183">
        <v>97</v>
      </c>
      <c r="E50" s="130">
        <f t="shared" si="1"/>
        <v>434</v>
      </c>
    </row>
    <row r="51" spans="1:5" ht="48" customHeight="1">
      <c r="A51" s="131" t="s">
        <v>105</v>
      </c>
      <c r="B51" s="131" t="s">
        <v>52</v>
      </c>
      <c r="C51" s="184"/>
      <c r="D51" s="184"/>
      <c r="E51" s="130">
        <f t="shared" si="1"/>
        <v>0</v>
      </c>
    </row>
    <row r="52" spans="1:5" ht="34.5" customHeight="1">
      <c r="A52" s="131" t="s">
        <v>59</v>
      </c>
      <c r="B52" s="131" t="s">
        <v>52</v>
      </c>
      <c r="C52" s="131">
        <v>403</v>
      </c>
      <c r="D52" s="131">
        <v>181</v>
      </c>
      <c r="E52" s="130">
        <f t="shared" si="1"/>
        <v>584</v>
      </c>
    </row>
    <row r="53" spans="1:5" ht="34.5" customHeight="1">
      <c r="A53" s="131" t="s">
        <v>106</v>
      </c>
      <c r="B53" s="131" t="s">
        <v>53</v>
      </c>
      <c r="C53" s="131">
        <v>323</v>
      </c>
      <c r="D53" s="131">
        <v>65</v>
      </c>
      <c r="E53" s="130">
        <f t="shared" si="1"/>
        <v>388</v>
      </c>
    </row>
    <row r="54" spans="1:5" ht="34.5" customHeight="1">
      <c r="A54" s="131" t="s">
        <v>107</v>
      </c>
      <c r="B54" s="131" t="s">
        <v>53</v>
      </c>
      <c r="C54" s="131">
        <v>0</v>
      </c>
      <c r="D54" s="131">
        <v>0</v>
      </c>
      <c r="E54" s="130">
        <f t="shared" si="1"/>
        <v>0</v>
      </c>
    </row>
    <row r="55" spans="1:5" ht="34.5" customHeight="1">
      <c r="A55" s="131" t="s">
        <v>108</v>
      </c>
      <c r="B55" s="131" t="s">
        <v>53</v>
      </c>
      <c r="C55" s="131">
        <v>79</v>
      </c>
      <c r="D55" s="131">
        <v>9</v>
      </c>
      <c r="E55" s="130">
        <f t="shared" si="1"/>
        <v>88</v>
      </c>
    </row>
    <row r="56" spans="1:5" ht="34.5" customHeight="1">
      <c r="A56" s="131" t="s">
        <v>109</v>
      </c>
      <c r="B56" s="131" t="s">
        <v>53</v>
      </c>
      <c r="C56" s="131">
        <v>97</v>
      </c>
      <c r="D56" s="131">
        <v>9</v>
      </c>
      <c r="E56" s="130">
        <f t="shared" si="1"/>
        <v>106</v>
      </c>
    </row>
    <row r="57" spans="1:5" ht="34.5" customHeight="1">
      <c r="A57" s="131" t="s">
        <v>110</v>
      </c>
      <c r="B57" s="131" t="s">
        <v>53</v>
      </c>
      <c r="C57" s="131">
        <v>86</v>
      </c>
      <c r="D57" s="131">
        <v>3</v>
      </c>
      <c r="E57" s="130">
        <f t="shared" si="1"/>
        <v>89</v>
      </c>
    </row>
    <row r="58" spans="1:5" ht="34.5" customHeight="1">
      <c r="A58" s="131" t="s">
        <v>111</v>
      </c>
      <c r="B58" s="131" t="s">
        <v>53</v>
      </c>
      <c r="C58" s="131">
        <v>133</v>
      </c>
      <c r="D58" s="131">
        <v>13</v>
      </c>
      <c r="E58" s="130">
        <f t="shared" si="1"/>
        <v>146</v>
      </c>
    </row>
    <row r="59" spans="1:5" ht="43.5" customHeight="1">
      <c r="A59" s="154" t="s">
        <v>112</v>
      </c>
      <c r="B59" s="154"/>
      <c r="C59" s="130">
        <f>SUM(C50:C58)</f>
        <v>1458</v>
      </c>
      <c r="D59" s="130">
        <f>SUM(D50:D58)</f>
        <v>377</v>
      </c>
      <c r="E59" s="130">
        <f t="shared" si="1"/>
        <v>1835</v>
      </c>
    </row>
    <row r="60" spans="1:5" ht="51.75" customHeight="1">
      <c r="A60" s="154" t="s">
        <v>51</v>
      </c>
      <c r="B60" s="154"/>
      <c r="C60" s="130">
        <f>C49+C59</f>
        <v>5850</v>
      </c>
      <c r="D60" s="130">
        <f>D49+D59</f>
        <v>1964</v>
      </c>
      <c r="E60" s="130">
        <f t="shared" si="1"/>
        <v>7814</v>
      </c>
    </row>
  </sheetData>
  <sheetProtection/>
  <mergeCells count="23">
    <mergeCell ref="A1:C1"/>
    <mergeCell ref="A2:C2"/>
    <mergeCell ref="A3:C3"/>
    <mergeCell ref="A9:B9"/>
    <mergeCell ref="A7:B8"/>
    <mergeCell ref="C7:C8"/>
    <mergeCell ref="A18:E18"/>
    <mergeCell ref="A27:B27"/>
    <mergeCell ref="C28:C29"/>
    <mergeCell ref="D28:D29"/>
    <mergeCell ref="A37:B37"/>
    <mergeCell ref="A6:F6"/>
    <mergeCell ref="D7:F7"/>
    <mergeCell ref="A60:B60"/>
    <mergeCell ref="A49:B49"/>
    <mergeCell ref="A59:B59"/>
    <mergeCell ref="A40:E40"/>
    <mergeCell ref="A10:B10"/>
    <mergeCell ref="A11:B12"/>
    <mergeCell ref="A13:C13"/>
    <mergeCell ref="C50:C51"/>
    <mergeCell ref="D50:D51"/>
    <mergeCell ref="A38:B38"/>
  </mergeCells>
  <printOptions horizontalCentered="1" verticalCentered="1"/>
  <pageMargins left="0" right="0.5905511811023623" top="0.35433070866141736" bottom="0" header="0" footer="0"/>
  <pageSetup horizontalDpi="600" verticalDpi="600" orientation="portrait" paperSize="9" scale="95" r:id="rId1"/>
  <rowBreaks count="2" manualBreakCount="2">
    <brk id="17" max="255" man="1"/>
    <brk id="38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rightToLeft="1" zoomScalePageLayoutView="0" workbookViewId="0" topLeftCell="A1">
      <selection activeCell="I104" sqref="A1:I104"/>
    </sheetView>
  </sheetViews>
  <sheetFormatPr defaultColWidth="9.00390625" defaultRowHeight="28.5" customHeight="1"/>
  <cols>
    <col min="1" max="1" width="9.28125" style="108" customWidth="1"/>
    <col min="2" max="2" width="7.8515625" style="108" customWidth="1"/>
    <col min="3" max="3" width="39.421875" style="105" bestFit="1" customWidth="1"/>
    <col min="4" max="6" width="8.57421875" style="104" customWidth="1"/>
    <col min="7" max="7" width="14.57421875" style="104" customWidth="1"/>
    <col min="8" max="8" width="8.57421875" style="104" customWidth="1"/>
    <col min="9" max="9" width="20.421875" style="105" customWidth="1"/>
    <col min="10" max="16384" width="9.00390625" style="105" customWidth="1"/>
  </cols>
  <sheetData>
    <row r="1" spans="1:9" ht="28.5" customHeight="1">
      <c r="A1" s="207" t="s">
        <v>421</v>
      </c>
      <c r="B1" s="207"/>
      <c r="C1" s="207"/>
      <c r="D1" s="207"/>
      <c r="E1" s="207"/>
      <c r="F1" s="207"/>
      <c r="G1" s="207"/>
      <c r="H1" s="207"/>
      <c r="I1" s="207"/>
    </row>
    <row r="2" spans="1:9" ht="28.5" customHeight="1">
      <c r="A2" s="202" t="s">
        <v>190</v>
      </c>
      <c r="B2" s="203"/>
      <c r="C2" s="206" t="s">
        <v>191</v>
      </c>
      <c r="D2" s="214" t="s">
        <v>253</v>
      </c>
      <c r="E2" s="214"/>
      <c r="F2" s="214"/>
      <c r="G2" s="215" t="s">
        <v>2</v>
      </c>
      <c r="H2" s="215"/>
      <c r="I2" s="215"/>
    </row>
    <row r="3" spans="1:9" ht="28.5" customHeight="1">
      <c r="A3" s="204"/>
      <c r="B3" s="205"/>
      <c r="C3" s="206"/>
      <c r="D3" s="110" t="s">
        <v>359</v>
      </c>
      <c r="E3" s="110" t="s">
        <v>360</v>
      </c>
      <c r="F3" s="110" t="s">
        <v>260</v>
      </c>
      <c r="G3" s="110" t="s">
        <v>359</v>
      </c>
      <c r="H3" s="110" t="s">
        <v>360</v>
      </c>
      <c r="I3" s="110" t="s">
        <v>260</v>
      </c>
    </row>
    <row r="4" spans="1:9" ht="28.5" customHeight="1">
      <c r="A4" s="194" t="s">
        <v>192</v>
      </c>
      <c r="B4" s="194"/>
      <c r="C4" s="106" t="s">
        <v>3</v>
      </c>
      <c r="D4" s="111">
        <v>88</v>
      </c>
      <c r="E4" s="111">
        <v>29</v>
      </c>
      <c r="F4" s="112">
        <f>D4+E4</f>
        <v>117</v>
      </c>
      <c r="G4" s="113">
        <v>761</v>
      </c>
      <c r="H4" s="113">
        <v>192</v>
      </c>
      <c r="I4" s="112">
        <f>G4+H4</f>
        <v>953</v>
      </c>
    </row>
    <row r="5" spans="1:9" ht="28.5" customHeight="1">
      <c r="A5" s="194"/>
      <c r="B5" s="194"/>
      <c r="C5" s="106" t="s">
        <v>113</v>
      </c>
      <c r="D5" s="111">
        <v>73</v>
      </c>
      <c r="E5" s="111">
        <v>30</v>
      </c>
      <c r="F5" s="112">
        <f aca="true" t="shared" si="0" ref="F5:F12">D5+E5</f>
        <v>103</v>
      </c>
      <c r="G5" s="113">
        <v>436</v>
      </c>
      <c r="H5" s="113">
        <v>170</v>
      </c>
      <c r="I5" s="112">
        <f aca="true" t="shared" si="1" ref="I5:I12">G5+H5</f>
        <v>606</v>
      </c>
    </row>
    <row r="6" spans="1:9" ht="28.5" customHeight="1">
      <c r="A6" s="194"/>
      <c r="B6" s="194"/>
      <c r="C6" s="106" t="s">
        <v>10</v>
      </c>
      <c r="D6" s="111">
        <v>0</v>
      </c>
      <c r="E6" s="111">
        <v>1</v>
      </c>
      <c r="F6" s="112">
        <f t="shared" si="0"/>
        <v>1</v>
      </c>
      <c r="G6" s="113">
        <v>240</v>
      </c>
      <c r="H6" s="113">
        <v>359</v>
      </c>
      <c r="I6" s="112">
        <f t="shared" si="1"/>
        <v>599</v>
      </c>
    </row>
    <row r="7" spans="1:9" ht="28.5" customHeight="1">
      <c r="A7" s="194"/>
      <c r="B7" s="194"/>
      <c r="C7" s="106" t="s">
        <v>114</v>
      </c>
      <c r="D7" s="111">
        <v>118</v>
      </c>
      <c r="E7" s="111">
        <v>49</v>
      </c>
      <c r="F7" s="112">
        <f t="shared" si="0"/>
        <v>167</v>
      </c>
      <c r="G7" s="113">
        <v>750</v>
      </c>
      <c r="H7" s="113">
        <v>185</v>
      </c>
      <c r="I7" s="112">
        <f t="shared" si="1"/>
        <v>935</v>
      </c>
    </row>
    <row r="8" spans="1:9" ht="28.5" customHeight="1">
      <c r="A8" s="194"/>
      <c r="B8" s="194"/>
      <c r="C8" s="106" t="s">
        <v>45</v>
      </c>
      <c r="D8" s="111">
        <v>9</v>
      </c>
      <c r="E8" s="111">
        <v>32</v>
      </c>
      <c r="F8" s="112">
        <f t="shared" si="0"/>
        <v>41</v>
      </c>
      <c r="G8" s="113">
        <v>59</v>
      </c>
      <c r="H8" s="113">
        <v>141</v>
      </c>
      <c r="I8" s="112">
        <f t="shared" si="1"/>
        <v>200</v>
      </c>
    </row>
    <row r="9" spans="1:9" ht="28.5" customHeight="1">
      <c r="A9" s="194"/>
      <c r="B9" s="194"/>
      <c r="C9" s="106" t="s">
        <v>118</v>
      </c>
      <c r="D9" s="111">
        <v>0</v>
      </c>
      <c r="E9" s="111">
        <v>0</v>
      </c>
      <c r="F9" s="112">
        <f t="shared" si="0"/>
        <v>0</v>
      </c>
      <c r="G9" s="113">
        <v>22</v>
      </c>
      <c r="H9" s="113">
        <v>2</v>
      </c>
      <c r="I9" s="112">
        <f t="shared" si="1"/>
        <v>24</v>
      </c>
    </row>
    <row r="10" spans="1:9" ht="28.5" customHeight="1">
      <c r="A10" s="194"/>
      <c r="B10" s="194"/>
      <c r="C10" s="134" t="s">
        <v>115</v>
      </c>
      <c r="D10" s="111">
        <v>22</v>
      </c>
      <c r="E10" s="111">
        <v>12</v>
      </c>
      <c r="F10" s="112">
        <f t="shared" si="0"/>
        <v>34</v>
      </c>
      <c r="G10" s="113">
        <v>128</v>
      </c>
      <c r="H10" s="113">
        <v>58</v>
      </c>
      <c r="I10" s="112">
        <f t="shared" si="1"/>
        <v>186</v>
      </c>
    </row>
    <row r="11" spans="1:9" ht="28.5" customHeight="1">
      <c r="A11" s="194"/>
      <c r="B11" s="194"/>
      <c r="C11" s="134" t="s">
        <v>116</v>
      </c>
      <c r="D11" s="111">
        <v>95</v>
      </c>
      <c r="E11" s="111">
        <v>33</v>
      </c>
      <c r="F11" s="112">
        <f t="shared" si="0"/>
        <v>128</v>
      </c>
      <c r="G11" s="113">
        <v>435</v>
      </c>
      <c r="H11" s="113">
        <v>149</v>
      </c>
      <c r="I11" s="112">
        <f t="shared" si="1"/>
        <v>584</v>
      </c>
    </row>
    <row r="12" spans="1:9" ht="28.5" customHeight="1">
      <c r="A12" s="194"/>
      <c r="B12" s="194"/>
      <c r="C12" s="106" t="s">
        <v>117</v>
      </c>
      <c r="D12" s="111">
        <v>27</v>
      </c>
      <c r="E12" s="111">
        <v>29</v>
      </c>
      <c r="F12" s="112">
        <f t="shared" si="0"/>
        <v>56</v>
      </c>
      <c r="G12" s="113">
        <v>103</v>
      </c>
      <c r="H12" s="113">
        <v>123</v>
      </c>
      <c r="I12" s="112">
        <f t="shared" si="1"/>
        <v>226</v>
      </c>
    </row>
    <row r="13" spans="1:9" ht="28.5" customHeight="1">
      <c r="A13" s="194"/>
      <c r="B13" s="194"/>
      <c r="C13" s="107" t="s">
        <v>51</v>
      </c>
      <c r="D13" s="112">
        <f aca="true" t="shared" si="2" ref="D13:I13">SUM(D4:D12)</f>
        <v>432</v>
      </c>
      <c r="E13" s="112">
        <f t="shared" si="2"/>
        <v>215</v>
      </c>
      <c r="F13" s="112">
        <f t="shared" si="2"/>
        <v>647</v>
      </c>
      <c r="G13" s="112">
        <f t="shared" si="2"/>
        <v>2934</v>
      </c>
      <c r="H13" s="112">
        <f t="shared" si="2"/>
        <v>1379</v>
      </c>
      <c r="I13" s="112">
        <f t="shared" si="2"/>
        <v>4313</v>
      </c>
    </row>
    <row r="14" spans="1:9" ht="28.5" customHeight="1">
      <c r="A14" s="194" t="s">
        <v>119</v>
      </c>
      <c r="B14" s="194" t="s">
        <v>193</v>
      </c>
      <c r="C14" s="106" t="s">
        <v>194</v>
      </c>
      <c r="D14" s="208">
        <v>71</v>
      </c>
      <c r="E14" s="208">
        <v>11</v>
      </c>
      <c r="F14" s="211">
        <f>D14+E14</f>
        <v>82</v>
      </c>
      <c r="G14" s="208">
        <v>376</v>
      </c>
      <c r="H14" s="208">
        <v>44</v>
      </c>
      <c r="I14" s="211">
        <f>SUM(G14:H14)</f>
        <v>420</v>
      </c>
    </row>
    <row r="15" spans="1:9" ht="28.5" customHeight="1">
      <c r="A15" s="194"/>
      <c r="B15" s="194"/>
      <c r="C15" s="106" t="s">
        <v>195</v>
      </c>
      <c r="D15" s="209"/>
      <c r="E15" s="209"/>
      <c r="F15" s="212"/>
      <c r="G15" s="209"/>
      <c r="H15" s="209"/>
      <c r="I15" s="212"/>
    </row>
    <row r="16" spans="1:9" ht="28.5" customHeight="1">
      <c r="A16" s="194"/>
      <c r="B16" s="194"/>
      <c r="C16" s="106" t="s">
        <v>196</v>
      </c>
      <c r="D16" s="210"/>
      <c r="E16" s="210"/>
      <c r="F16" s="213"/>
      <c r="G16" s="210"/>
      <c r="H16" s="210"/>
      <c r="I16" s="213"/>
    </row>
    <row r="17" spans="1:9" ht="28.5" customHeight="1">
      <c r="A17" s="194"/>
      <c r="B17" s="194" t="s">
        <v>197</v>
      </c>
      <c r="C17" s="134" t="s">
        <v>198</v>
      </c>
      <c r="D17" s="208">
        <v>106</v>
      </c>
      <c r="E17" s="208">
        <v>31</v>
      </c>
      <c r="F17" s="211">
        <f>D17+E17</f>
        <v>137</v>
      </c>
      <c r="G17" s="208">
        <v>337</v>
      </c>
      <c r="H17" s="208">
        <v>86</v>
      </c>
      <c r="I17" s="211">
        <f>SUM(G17:H17)</f>
        <v>423</v>
      </c>
    </row>
    <row r="18" spans="1:9" ht="28.5" customHeight="1">
      <c r="A18" s="194"/>
      <c r="B18" s="194"/>
      <c r="C18" s="134" t="s">
        <v>199</v>
      </c>
      <c r="D18" s="209"/>
      <c r="E18" s="209"/>
      <c r="F18" s="212"/>
      <c r="G18" s="209"/>
      <c r="H18" s="209"/>
      <c r="I18" s="212"/>
    </row>
    <row r="19" spans="1:9" ht="28.5" customHeight="1">
      <c r="A19" s="194"/>
      <c r="B19" s="194"/>
      <c r="C19" s="134" t="s">
        <v>200</v>
      </c>
      <c r="D19" s="210"/>
      <c r="E19" s="210"/>
      <c r="F19" s="213"/>
      <c r="G19" s="210"/>
      <c r="H19" s="210"/>
      <c r="I19" s="213"/>
    </row>
    <row r="20" spans="1:9" ht="35.25" customHeight="1">
      <c r="A20" s="194"/>
      <c r="B20" s="216" t="s">
        <v>262</v>
      </c>
      <c r="C20" s="216"/>
      <c r="D20" s="114">
        <v>32</v>
      </c>
      <c r="E20" s="114">
        <v>64</v>
      </c>
      <c r="F20" s="112">
        <f>D20+E20</f>
        <v>96</v>
      </c>
      <c r="G20" s="114">
        <v>111</v>
      </c>
      <c r="H20" s="114">
        <v>155</v>
      </c>
      <c r="I20" s="112">
        <f aca="true" t="shared" si="3" ref="I20:I54">G20+H20</f>
        <v>266</v>
      </c>
    </row>
    <row r="21" spans="1:9" ht="28.5" customHeight="1">
      <c r="A21" s="194"/>
      <c r="B21" s="191" t="s">
        <v>51</v>
      </c>
      <c r="C21" s="192"/>
      <c r="D21" s="112">
        <f aca="true" t="shared" si="4" ref="D21:I21">SUM(D14:D20)</f>
        <v>209</v>
      </c>
      <c r="E21" s="112">
        <f t="shared" si="4"/>
        <v>106</v>
      </c>
      <c r="F21" s="112">
        <f t="shared" si="4"/>
        <v>315</v>
      </c>
      <c r="G21" s="112">
        <f t="shared" si="4"/>
        <v>824</v>
      </c>
      <c r="H21" s="112">
        <f t="shared" si="4"/>
        <v>285</v>
      </c>
      <c r="I21" s="112">
        <f t="shared" si="4"/>
        <v>1109</v>
      </c>
    </row>
    <row r="22" spans="1:9" ht="28.5" customHeight="1">
      <c r="A22" s="194" t="s">
        <v>121</v>
      </c>
      <c r="B22" s="194"/>
      <c r="C22" s="106" t="s">
        <v>10</v>
      </c>
      <c r="D22" s="115">
        <v>150</v>
      </c>
      <c r="E22" s="115">
        <v>212</v>
      </c>
      <c r="F22" s="112">
        <f aca="true" t="shared" si="5" ref="F22:F85">D22+E22</f>
        <v>362</v>
      </c>
      <c r="G22" s="113">
        <v>546</v>
      </c>
      <c r="H22" s="113">
        <v>897</v>
      </c>
      <c r="I22" s="112">
        <f t="shared" si="3"/>
        <v>1443</v>
      </c>
    </row>
    <row r="23" spans="1:9" ht="28.5" customHeight="1">
      <c r="A23" s="194"/>
      <c r="B23" s="194"/>
      <c r="C23" s="134" t="s">
        <v>106</v>
      </c>
      <c r="D23" s="115">
        <v>395</v>
      </c>
      <c r="E23" s="115">
        <v>119</v>
      </c>
      <c r="F23" s="112">
        <f t="shared" si="5"/>
        <v>514</v>
      </c>
      <c r="G23" s="113">
        <v>908</v>
      </c>
      <c r="H23" s="113">
        <v>324</v>
      </c>
      <c r="I23" s="112">
        <f t="shared" si="3"/>
        <v>1232</v>
      </c>
    </row>
    <row r="24" spans="1:9" ht="28.5" customHeight="1">
      <c r="A24" s="194"/>
      <c r="B24" s="194"/>
      <c r="C24" s="106" t="s">
        <v>124</v>
      </c>
      <c r="D24" s="115">
        <v>199</v>
      </c>
      <c r="E24" s="115">
        <v>12</v>
      </c>
      <c r="F24" s="112">
        <f t="shared" si="5"/>
        <v>211</v>
      </c>
      <c r="G24" s="113">
        <v>504</v>
      </c>
      <c r="H24" s="113">
        <v>32</v>
      </c>
      <c r="I24" s="112">
        <f t="shared" si="3"/>
        <v>536</v>
      </c>
    </row>
    <row r="25" spans="1:9" ht="28.5" customHeight="1">
      <c r="A25" s="194"/>
      <c r="B25" s="194"/>
      <c r="C25" s="106" t="s">
        <v>123</v>
      </c>
      <c r="D25" s="115">
        <v>74</v>
      </c>
      <c r="E25" s="115">
        <v>61</v>
      </c>
      <c r="F25" s="112">
        <f t="shared" si="5"/>
        <v>135</v>
      </c>
      <c r="G25" s="113">
        <v>404</v>
      </c>
      <c r="H25" s="113">
        <v>211</v>
      </c>
      <c r="I25" s="112">
        <f t="shared" si="3"/>
        <v>615</v>
      </c>
    </row>
    <row r="26" spans="1:9" ht="28.5" customHeight="1">
      <c r="A26" s="194"/>
      <c r="B26" s="194"/>
      <c r="C26" s="106" t="s">
        <v>122</v>
      </c>
      <c r="D26" s="115">
        <v>159</v>
      </c>
      <c r="E26" s="115">
        <v>39</v>
      </c>
      <c r="F26" s="112">
        <f t="shared" si="5"/>
        <v>198</v>
      </c>
      <c r="G26" s="113">
        <v>781</v>
      </c>
      <c r="H26" s="113">
        <v>109</v>
      </c>
      <c r="I26" s="112">
        <f t="shared" si="3"/>
        <v>890</v>
      </c>
    </row>
    <row r="27" spans="1:9" ht="28.5" customHeight="1">
      <c r="A27" s="194"/>
      <c r="B27" s="194"/>
      <c r="C27" s="106" t="s">
        <v>125</v>
      </c>
      <c r="D27" s="115">
        <v>81</v>
      </c>
      <c r="E27" s="115">
        <v>80</v>
      </c>
      <c r="F27" s="112">
        <f t="shared" si="5"/>
        <v>161</v>
      </c>
      <c r="G27" s="113">
        <v>233</v>
      </c>
      <c r="H27" s="113">
        <v>261</v>
      </c>
      <c r="I27" s="112">
        <f t="shared" si="3"/>
        <v>494</v>
      </c>
    </row>
    <row r="28" spans="1:9" ht="28.5" customHeight="1">
      <c r="A28" s="194"/>
      <c r="B28" s="194"/>
      <c r="C28" s="107" t="s">
        <v>51</v>
      </c>
      <c r="D28" s="112">
        <f>SUM(D22:D27)</f>
        <v>1058</v>
      </c>
      <c r="E28" s="112">
        <f>SUM(E22:E27)</f>
        <v>523</v>
      </c>
      <c r="F28" s="112">
        <f>SUM(F22:F27)</f>
        <v>1581</v>
      </c>
      <c r="G28" s="112">
        <f>SUM(G22:G27)</f>
        <v>3376</v>
      </c>
      <c r="H28" s="112">
        <f>SUM(H22:H27)</f>
        <v>1834</v>
      </c>
      <c r="I28" s="112">
        <f t="shared" si="3"/>
        <v>5210</v>
      </c>
    </row>
    <row r="29" spans="1:9" ht="28.5" customHeight="1">
      <c r="A29" s="195" t="s">
        <v>126</v>
      </c>
      <c r="B29" s="196"/>
      <c r="C29" s="106" t="s">
        <v>3</v>
      </c>
      <c r="D29" s="116">
        <v>90</v>
      </c>
      <c r="E29" s="115">
        <v>25</v>
      </c>
      <c r="F29" s="112">
        <f t="shared" si="5"/>
        <v>115</v>
      </c>
      <c r="G29" s="113">
        <v>679</v>
      </c>
      <c r="H29" s="113">
        <v>220</v>
      </c>
      <c r="I29" s="112">
        <f t="shared" si="3"/>
        <v>899</v>
      </c>
    </row>
    <row r="30" spans="1:9" ht="28.5" customHeight="1">
      <c r="A30" s="197"/>
      <c r="B30" s="198"/>
      <c r="C30" s="106" t="s">
        <v>127</v>
      </c>
      <c r="D30" s="116">
        <v>171</v>
      </c>
      <c r="E30" s="115">
        <v>75</v>
      </c>
      <c r="F30" s="112">
        <f t="shared" si="5"/>
        <v>246</v>
      </c>
      <c r="G30" s="113">
        <v>599</v>
      </c>
      <c r="H30" s="113">
        <v>252</v>
      </c>
      <c r="I30" s="112">
        <f t="shared" si="3"/>
        <v>851</v>
      </c>
    </row>
    <row r="31" spans="1:9" ht="28.5" customHeight="1">
      <c r="A31" s="197"/>
      <c r="B31" s="198"/>
      <c r="C31" s="106" t="s">
        <v>128</v>
      </c>
      <c r="D31" s="116">
        <v>93</v>
      </c>
      <c r="E31" s="115">
        <v>79</v>
      </c>
      <c r="F31" s="112">
        <f t="shared" si="5"/>
        <v>172</v>
      </c>
      <c r="G31" s="113">
        <v>454</v>
      </c>
      <c r="H31" s="113">
        <v>502</v>
      </c>
      <c r="I31" s="112">
        <f t="shared" si="3"/>
        <v>956</v>
      </c>
    </row>
    <row r="32" spans="1:9" ht="28.5" customHeight="1">
      <c r="A32" s="197"/>
      <c r="B32" s="198"/>
      <c r="C32" s="106" t="s">
        <v>129</v>
      </c>
      <c r="D32" s="116">
        <v>43</v>
      </c>
      <c r="E32" s="115">
        <v>7</v>
      </c>
      <c r="F32" s="112">
        <f t="shared" si="5"/>
        <v>50</v>
      </c>
      <c r="G32" s="113">
        <v>308</v>
      </c>
      <c r="H32" s="113">
        <v>88</v>
      </c>
      <c r="I32" s="112">
        <f t="shared" si="3"/>
        <v>396</v>
      </c>
    </row>
    <row r="33" spans="1:9" ht="28.5" customHeight="1">
      <c r="A33" s="197"/>
      <c r="B33" s="198"/>
      <c r="C33" s="106" t="s">
        <v>130</v>
      </c>
      <c r="D33" s="116">
        <v>82</v>
      </c>
      <c r="E33" s="115">
        <v>3</v>
      </c>
      <c r="F33" s="112">
        <f t="shared" si="5"/>
        <v>85</v>
      </c>
      <c r="G33" s="113">
        <v>451</v>
      </c>
      <c r="H33" s="113">
        <v>20</v>
      </c>
      <c r="I33" s="112">
        <f t="shared" si="3"/>
        <v>471</v>
      </c>
    </row>
    <row r="34" spans="1:9" ht="28.5" customHeight="1">
      <c r="A34" s="197"/>
      <c r="B34" s="198"/>
      <c r="C34" s="134" t="s">
        <v>131</v>
      </c>
      <c r="D34" s="116">
        <v>157</v>
      </c>
      <c r="E34" s="115">
        <v>50</v>
      </c>
      <c r="F34" s="112">
        <f t="shared" si="5"/>
        <v>207</v>
      </c>
      <c r="G34" s="113">
        <v>688</v>
      </c>
      <c r="H34" s="113">
        <v>222</v>
      </c>
      <c r="I34" s="112">
        <f t="shared" si="3"/>
        <v>910</v>
      </c>
    </row>
    <row r="35" spans="1:9" ht="28.5" customHeight="1">
      <c r="A35" s="199"/>
      <c r="B35" s="200"/>
      <c r="C35" s="107" t="s">
        <v>51</v>
      </c>
      <c r="D35" s="112">
        <f>SUM(D29:D34)</f>
        <v>636</v>
      </c>
      <c r="E35" s="112">
        <f>SUM(E29:E34)</f>
        <v>239</v>
      </c>
      <c r="F35" s="112">
        <f>SUM(F29:F34)</f>
        <v>875</v>
      </c>
      <c r="G35" s="112">
        <f>SUM(G29:G34)</f>
        <v>3179</v>
      </c>
      <c r="H35" s="112">
        <f>SUM(H29:H34)</f>
        <v>1304</v>
      </c>
      <c r="I35" s="112">
        <f t="shared" si="3"/>
        <v>4483</v>
      </c>
    </row>
    <row r="36" spans="1:9" ht="28.5" customHeight="1">
      <c r="A36" s="193" t="s">
        <v>132</v>
      </c>
      <c r="B36" s="201" t="s">
        <v>133</v>
      </c>
      <c r="C36" s="201"/>
      <c r="D36" s="111">
        <v>148</v>
      </c>
      <c r="E36" s="111">
        <v>63</v>
      </c>
      <c r="F36" s="112">
        <f t="shared" si="5"/>
        <v>211</v>
      </c>
      <c r="G36" s="113">
        <v>700</v>
      </c>
      <c r="H36" s="113">
        <v>262</v>
      </c>
      <c r="I36" s="112">
        <f t="shared" si="3"/>
        <v>962</v>
      </c>
    </row>
    <row r="37" spans="1:9" ht="28.5" customHeight="1">
      <c r="A37" s="193"/>
      <c r="B37" s="201" t="s">
        <v>10</v>
      </c>
      <c r="C37" s="201"/>
      <c r="D37" s="111">
        <v>70</v>
      </c>
      <c r="E37" s="111">
        <v>123</v>
      </c>
      <c r="F37" s="112">
        <f t="shared" si="5"/>
        <v>193</v>
      </c>
      <c r="G37" s="113">
        <v>377</v>
      </c>
      <c r="H37" s="113">
        <v>552</v>
      </c>
      <c r="I37" s="112">
        <f t="shared" si="3"/>
        <v>929</v>
      </c>
    </row>
    <row r="38" spans="1:9" ht="28.5" customHeight="1">
      <c r="A38" s="193"/>
      <c r="B38" s="194" t="s">
        <v>120</v>
      </c>
      <c r="C38" s="106" t="s">
        <v>11</v>
      </c>
      <c r="D38" s="111">
        <v>77</v>
      </c>
      <c r="E38" s="111">
        <v>10</v>
      </c>
      <c r="F38" s="112">
        <f t="shared" si="5"/>
        <v>87</v>
      </c>
      <c r="G38" s="113">
        <v>359</v>
      </c>
      <c r="H38" s="113">
        <v>23</v>
      </c>
      <c r="I38" s="112">
        <f t="shared" si="3"/>
        <v>382</v>
      </c>
    </row>
    <row r="39" spans="1:9" ht="28.5" customHeight="1">
      <c r="A39" s="193"/>
      <c r="B39" s="194"/>
      <c r="C39" s="106" t="s">
        <v>202</v>
      </c>
      <c r="D39" s="111">
        <v>37</v>
      </c>
      <c r="E39" s="111">
        <v>29</v>
      </c>
      <c r="F39" s="112">
        <f t="shared" si="5"/>
        <v>66</v>
      </c>
      <c r="G39" s="113">
        <v>238</v>
      </c>
      <c r="H39" s="113">
        <v>128</v>
      </c>
      <c r="I39" s="112">
        <f t="shared" si="3"/>
        <v>366</v>
      </c>
    </row>
    <row r="40" spans="1:9" ht="28.5" customHeight="1">
      <c r="A40" s="193"/>
      <c r="B40" s="194"/>
      <c r="C40" s="106" t="s">
        <v>201</v>
      </c>
      <c r="D40" s="111">
        <v>23</v>
      </c>
      <c r="E40" s="111">
        <v>0</v>
      </c>
      <c r="F40" s="112">
        <f t="shared" si="5"/>
        <v>23</v>
      </c>
      <c r="G40" s="113">
        <v>171</v>
      </c>
      <c r="H40" s="113">
        <v>6</v>
      </c>
      <c r="I40" s="112">
        <f t="shared" si="3"/>
        <v>177</v>
      </c>
    </row>
    <row r="41" spans="1:9" ht="28.5" customHeight="1">
      <c r="A41" s="193"/>
      <c r="B41" s="194"/>
      <c r="C41" s="106" t="s">
        <v>203</v>
      </c>
      <c r="D41" s="111">
        <v>21</v>
      </c>
      <c r="E41" s="111">
        <v>5</v>
      </c>
      <c r="F41" s="112">
        <f t="shared" si="5"/>
        <v>26</v>
      </c>
      <c r="G41" s="113">
        <v>89</v>
      </c>
      <c r="H41" s="113">
        <v>22</v>
      </c>
      <c r="I41" s="112">
        <f t="shared" si="3"/>
        <v>111</v>
      </c>
    </row>
    <row r="42" spans="1:9" ht="28.5" customHeight="1">
      <c r="A42" s="193"/>
      <c r="B42" s="194" t="s">
        <v>99</v>
      </c>
      <c r="C42" s="106" t="s">
        <v>204</v>
      </c>
      <c r="D42" s="111">
        <v>3</v>
      </c>
      <c r="E42" s="111">
        <v>2</v>
      </c>
      <c r="F42" s="112">
        <f t="shared" si="5"/>
        <v>5</v>
      </c>
      <c r="G42" s="113">
        <v>38</v>
      </c>
      <c r="H42" s="113">
        <v>10</v>
      </c>
      <c r="I42" s="112">
        <f t="shared" si="3"/>
        <v>48</v>
      </c>
    </row>
    <row r="43" spans="1:9" ht="28.5" customHeight="1">
      <c r="A43" s="193"/>
      <c r="B43" s="194"/>
      <c r="C43" s="106" t="s">
        <v>205</v>
      </c>
      <c r="D43" s="111">
        <v>2</v>
      </c>
      <c r="E43" s="111">
        <v>0</v>
      </c>
      <c r="F43" s="112">
        <f t="shared" si="5"/>
        <v>2</v>
      </c>
      <c r="G43" s="113">
        <v>28</v>
      </c>
      <c r="H43" s="113">
        <v>7</v>
      </c>
      <c r="I43" s="112">
        <f t="shared" si="3"/>
        <v>35</v>
      </c>
    </row>
    <row r="44" spans="1:9" ht="28.5" customHeight="1">
      <c r="A44" s="193"/>
      <c r="B44" s="194"/>
      <c r="C44" s="106" t="s">
        <v>206</v>
      </c>
      <c r="D44" s="111">
        <v>0</v>
      </c>
      <c r="E44" s="111">
        <v>0</v>
      </c>
      <c r="F44" s="112">
        <f t="shared" si="5"/>
        <v>0</v>
      </c>
      <c r="G44" s="113">
        <v>9</v>
      </c>
      <c r="H44" s="113">
        <v>1</v>
      </c>
      <c r="I44" s="112">
        <f t="shared" si="3"/>
        <v>10</v>
      </c>
    </row>
    <row r="45" spans="1:9" ht="28.5" customHeight="1">
      <c r="A45" s="193"/>
      <c r="B45" s="194" t="s">
        <v>207</v>
      </c>
      <c r="C45" s="134" t="s">
        <v>208</v>
      </c>
      <c r="D45" s="111">
        <v>88</v>
      </c>
      <c r="E45" s="111">
        <v>25</v>
      </c>
      <c r="F45" s="112">
        <f t="shared" si="5"/>
        <v>113</v>
      </c>
      <c r="G45" s="113">
        <v>283</v>
      </c>
      <c r="H45" s="113">
        <v>113</v>
      </c>
      <c r="I45" s="112">
        <f t="shared" si="3"/>
        <v>396</v>
      </c>
    </row>
    <row r="46" spans="1:9" ht="28.5" customHeight="1">
      <c r="A46" s="193"/>
      <c r="B46" s="194"/>
      <c r="C46" s="134" t="s">
        <v>209</v>
      </c>
      <c r="D46" s="111">
        <v>8</v>
      </c>
      <c r="E46" s="111">
        <v>10</v>
      </c>
      <c r="F46" s="112">
        <f t="shared" si="5"/>
        <v>18</v>
      </c>
      <c r="G46" s="113">
        <v>70</v>
      </c>
      <c r="H46" s="113">
        <v>34</v>
      </c>
      <c r="I46" s="112">
        <f t="shared" si="3"/>
        <v>104</v>
      </c>
    </row>
    <row r="47" spans="1:9" ht="28.5" customHeight="1">
      <c r="A47" s="193"/>
      <c r="B47" s="194"/>
      <c r="C47" s="134" t="s">
        <v>210</v>
      </c>
      <c r="D47" s="111">
        <v>11</v>
      </c>
      <c r="E47" s="111">
        <v>7</v>
      </c>
      <c r="F47" s="112">
        <f t="shared" si="5"/>
        <v>18</v>
      </c>
      <c r="G47" s="113">
        <v>76</v>
      </c>
      <c r="H47" s="113">
        <v>39</v>
      </c>
      <c r="I47" s="112">
        <f t="shared" si="3"/>
        <v>115</v>
      </c>
    </row>
    <row r="48" spans="1:9" ht="28.5" customHeight="1">
      <c r="A48" s="193"/>
      <c r="B48" s="194"/>
      <c r="C48" s="134" t="s">
        <v>211</v>
      </c>
      <c r="D48" s="111">
        <v>6</v>
      </c>
      <c r="E48" s="111">
        <v>2</v>
      </c>
      <c r="F48" s="112">
        <f t="shared" si="5"/>
        <v>8</v>
      </c>
      <c r="G48" s="113">
        <v>26</v>
      </c>
      <c r="H48" s="113">
        <v>7</v>
      </c>
      <c r="I48" s="112">
        <f t="shared" si="3"/>
        <v>33</v>
      </c>
    </row>
    <row r="49" spans="1:9" ht="28.5" customHeight="1">
      <c r="A49" s="193"/>
      <c r="B49" s="194"/>
      <c r="C49" s="106" t="s">
        <v>212</v>
      </c>
      <c r="D49" s="111">
        <v>7</v>
      </c>
      <c r="E49" s="111">
        <v>5</v>
      </c>
      <c r="F49" s="112">
        <f t="shared" si="5"/>
        <v>12</v>
      </c>
      <c r="G49" s="113">
        <v>38</v>
      </c>
      <c r="H49" s="113">
        <v>8</v>
      </c>
      <c r="I49" s="112">
        <f t="shared" si="3"/>
        <v>46</v>
      </c>
    </row>
    <row r="50" spans="1:9" ht="28.5" customHeight="1">
      <c r="A50" s="193"/>
      <c r="B50" s="194" t="s">
        <v>213</v>
      </c>
      <c r="C50" s="106" t="s">
        <v>214</v>
      </c>
      <c r="D50" s="111">
        <v>31</v>
      </c>
      <c r="E50" s="111">
        <v>41</v>
      </c>
      <c r="F50" s="112">
        <f t="shared" si="5"/>
        <v>72</v>
      </c>
      <c r="G50" s="113">
        <v>141</v>
      </c>
      <c r="H50" s="113">
        <v>194</v>
      </c>
      <c r="I50" s="112">
        <f t="shared" si="3"/>
        <v>335</v>
      </c>
    </row>
    <row r="51" spans="1:9" ht="28.5" customHeight="1">
      <c r="A51" s="193"/>
      <c r="B51" s="194"/>
      <c r="C51" s="106" t="s">
        <v>215</v>
      </c>
      <c r="D51" s="111">
        <v>18</v>
      </c>
      <c r="E51" s="111">
        <v>13</v>
      </c>
      <c r="F51" s="112">
        <f t="shared" si="5"/>
        <v>31</v>
      </c>
      <c r="G51" s="113">
        <v>65</v>
      </c>
      <c r="H51" s="113">
        <v>69</v>
      </c>
      <c r="I51" s="112">
        <f t="shared" si="3"/>
        <v>134</v>
      </c>
    </row>
    <row r="52" spans="1:9" ht="28.5" customHeight="1">
      <c r="A52" s="193"/>
      <c r="B52" s="194"/>
      <c r="C52" s="106" t="s">
        <v>216</v>
      </c>
      <c r="D52" s="111">
        <v>13</v>
      </c>
      <c r="E52" s="111">
        <v>22</v>
      </c>
      <c r="F52" s="112">
        <f t="shared" si="5"/>
        <v>35</v>
      </c>
      <c r="G52" s="113">
        <v>20</v>
      </c>
      <c r="H52" s="113">
        <v>52</v>
      </c>
      <c r="I52" s="112">
        <f t="shared" si="3"/>
        <v>72</v>
      </c>
    </row>
    <row r="53" spans="1:9" ht="28.5" customHeight="1">
      <c r="A53" s="193"/>
      <c r="B53" s="191" t="s">
        <v>51</v>
      </c>
      <c r="C53" s="192"/>
      <c r="D53" s="112">
        <f>SUM(D36:D52)</f>
        <v>563</v>
      </c>
      <c r="E53" s="112">
        <f>SUM(E36:E52)</f>
        <v>357</v>
      </c>
      <c r="F53" s="112">
        <f>SUM(F36:F52)</f>
        <v>920</v>
      </c>
      <c r="G53" s="112">
        <f>SUM(G36:G52)</f>
        <v>2728</v>
      </c>
      <c r="H53" s="112">
        <f>SUM(H36:H52)</f>
        <v>1527</v>
      </c>
      <c r="I53" s="112">
        <f t="shared" si="3"/>
        <v>4255</v>
      </c>
    </row>
    <row r="54" spans="1:9" ht="28.5" customHeight="1">
      <c r="A54" s="193" t="s">
        <v>134</v>
      </c>
      <c r="B54" s="193"/>
      <c r="C54" s="106" t="s">
        <v>13</v>
      </c>
      <c r="D54" s="114">
        <v>67</v>
      </c>
      <c r="E54" s="114">
        <v>17</v>
      </c>
      <c r="F54" s="112">
        <f t="shared" si="5"/>
        <v>84</v>
      </c>
      <c r="G54" s="113">
        <v>250</v>
      </c>
      <c r="H54" s="113">
        <v>58</v>
      </c>
      <c r="I54" s="112">
        <f t="shared" si="3"/>
        <v>308</v>
      </c>
    </row>
    <row r="55" spans="1:9" ht="28.5" customHeight="1">
      <c r="A55" s="193"/>
      <c r="B55" s="193"/>
      <c r="C55" s="106" t="s">
        <v>135</v>
      </c>
      <c r="D55" s="208">
        <v>20</v>
      </c>
      <c r="E55" s="208">
        <v>3</v>
      </c>
      <c r="F55" s="217">
        <f t="shared" si="5"/>
        <v>23</v>
      </c>
      <c r="G55" s="208">
        <v>156</v>
      </c>
      <c r="H55" s="208">
        <v>17</v>
      </c>
      <c r="I55" s="217">
        <f>SUM(G55:H55)</f>
        <v>173</v>
      </c>
    </row>
    <row r="56" spans="1:9" ht="28.5" customHeight="1">
      <c r="A56" s="193"/>
      <c r="B56" s="193"/>
      <c r="C56" s="106" t="s">
        <v>136</v>
      </c>
      <c r="D56" s="209"/>
      <c r="E56" s="209"/>
      <c r="F56" s="218">
        <f t="shared" si="5"/>
        <v>0</v>
      </c>
      <c r="G56" s="209"/>
      <c r="H56" s="209"/>
      <c r="I56" s="218"/>
    </row>
    <row r="57" spans="1:9" ht="28.5" customHeight="1">
      <c r="A57" s="193"/>
      <c r="B57" s="193"/>
      <c r="C57" s="106" t="s">
        <v>137</v>
      </c>
      <c r="D57" s="210"/>
      <c r="E57" s="210"/>
      <c r="F57" s="219">
        <f t="shared" si="5"/>
        <v>0</v>
      </c>
      <c r="G57" s="210"/>
      <c r="H57" s="210"/>
      <c r="I57" s="219"/>
    </row>
    <row r="58" spans="1:9" ht="28.5" customHeight="1">
      <c r="A58" s="193"/>
      <c r="B58" s="193"/>
      <c r="C58" s="134" t="s">
        <v>138</v>
      </c>
      <c r="D58" s="208">
        <v>34</v>
      </c>
      <c r="E58" s="208">
        <v>13</v>
      </c>
      <c r="F58" s="217">
        <f t="shared" si="5"/>
        <v>47</v>
      </c>
      <c r="G58" s="208">
        <v>176</v>
      </c>
      <c r="H58" s="208">
        <v>90</v>
      </c>
      <c r="I58" s="217">
        <f>SUM(G58:H58)</f>
        <v>266</v>
      </c>
    </row>
    <row r="59" spans="1:9" ht="28.5" customHeight="1">
      <c r="A59" s="193"/>
      <c r="B59" s="193"/>
      <c r="C59" s="134" t="s">
        <v>263</v>
      </c>
      <c r="D59" s="209"/>
      <c r="E59" s="209"/>
      <c r="F59" s="218">
        <f t="shared" si="5"/>
        <v>0</v>
      </c>
      <c r="G59" s="209"/>
      <c r="H59" s="209"/>
      <c r="I59" s="218"/>
    </row>
    <row r="60" spans="1:9" ht="28.5" customHeight="1">
      <c r="A60" s="193"/>
      <c r="B60" s="193"/>
      <c r="C60" s="134" t="s">
        <v>139</v>
      </c>
      <c r="D60" s="210"/>
      <c r="E60" s="210"/>
      <c r="F60" s="219">
        <f t="shared" si="5"/>
        <v>0</v>
      </c>
      <c r="G60" s="210"/>
      <c r="H60" s="210"/>
      <c r="I60" s="219"/>
    </row>
    <row r="61" spans="1:9" ht="28.5" customHeight="1">
      <c r="A61" s="193"/>
      <c r="B61" s="193"/>
      <c r="C61" s="107" t="s">
        <v>51</v>
      </c>
      <c r="D61" s="112">
        <f>SUM(D54:D60)</f>
        <v>121</v>
      </c>
      <c r="E61" s="112">
        <f>SUM(E54:E60)</f>
        <v>33</v>
      </c>
      <c r="F61" s="112">
        <f>SUM(F54:F60)</f>
        <v>154</v>
      </c>
      <c r="G61" s="112">
        <f>SUM(G54:G60)</f>
        <v>582</v>
      </c>
      <c r="H61" s="112">
        <f>SUM(H54:H60)</f>
        <v>165</v>
      </c>
      <c r="I61" s="112">
        <f>SUM(G61:H61)</f>
        <v>747</v>
      </c>
    </row>
    <row r="62" spans="1:9" ht="28.5" customHeight="1">
      <c r="A62" s="220" t="s">
        <v>217</v>
      </c>
      <c r="B62" s="221"/>
      <c r="C62" s="106" t="s">
        <v>3</v>
      </c>
      <c r="D62" s="111">
        <v>23</v>
      </c>
      <c r="E62" s="111">
        <v>17</v>
      </c>
      <c r="F62" s="112">
        <f t="shared" si="5"/>
        <v>40</v>
      </c>
      <c r="G62" s="113">
        <v>23</v>
      </c>
      <c r="H62" s="113">
        <v>17</v>
      </c>
      <c r="I62" s="112">
        <f aca="true" t="shared" si="6" ref="I62:I103">SUM(G62:H62)</f>
        <v>40</v>
      </c>
    </row>
    <row r="63" spans="1:9" ht="28.5" customHeight="1">
      <c r="A63" s="222"/>
      <c r="B63" s="223"/>
      <c r="C63" s="106" t="s">
        <v>10</v>
      </c>
      <c r="D63" s="111">
        <v>65</v>
      </c>
      <c r="E63" s="111">
        <v>76</v>
      </c>
      <c r="F63" s="112">
        <f t="shared" si="5"/>
        <v>141</v>
      </c>
      <c r="G63" s="113">
        <v>140</v>
      </c>
      <c r="H63" s="113">
        <v>176</v>
      </c>
      <c r="I63" s="112">
        <f t="shared" si="6"/>
        <v>316</v>
      </c>
    </row>
    <row r="64" spans="1:9" ht="28.5" customHeight="1">
      <c r="A64" s="222"/>
      <c r="B64" s="223"/>
      <c r="C64" s="106" t="s">
        <v>133</v>
      </c>
      <c r="D64" s="111">
        <v>107</v>
      </c>
      <c r="E64" s="111">
        <v>51</v>
      </c>
      <c r="F64" s="112">
        <f t="shared" si="5"/>
        <v>158</v>
      </c>
      <c r="G64" s="113">
        <v>272</v>
      </c>
      <c r="H64" s="113">
        <v>91</v>
      </c>
      <c r="I64" s="112">
        <f t="shared" si="6"/>
        <v>363</v>
      </c>
    </row>
    <row r="65" spans="1:9" ht="28.5" customHeight="1">
      <c r="A65" s="224"/>
      <c r="B65" s="225"/>
      <c r="C65" s="107" t="s">
        <v>51</v>
      </c>
      <c r="D65" s="112">
        <f aca="true" t="shared" si="7" ref="D65:I65">SUM(D62:D64)</f>
        <v>195</v>
      </c>
      <c r="E65" s="112">
        <f t="shared" si="7"/>
        <v>144</v>
      </c>
      <c r="F65" s="112">
        <f t="shared" si="7"/>
        <v>339</v>
      </c>
      <c r="G65" s="112">
        <f t="shared" si="7"/>
        <v>435</v>
      </c>
      <c r="H65" s="112">
        <f t="shared" si="7"/>
        <v>284</v>
      </c>
      <c r="I65" s="112">
        <f t="shared" si="7"/>
        <v>719</v>
      </c>
    </row>
    <row r="66" spans="1:9" ht="28.5" customHeight="1">
      <c r="A66" s="193" t="s">
        <v>218</v>
      </c>
      <c r="B66" s="193"/>
      <c r="C66" s="106" t="s">
        <v>10</v>
      </c>
      <c r="D66" s="111">
        <v>73</v>
      </c>
      <c r="E66" s="111">
        <v>74</v>
      </c>
      <c r="F66" s="112">
        <f t="shared" si="5"/>
        <v>147</v>
      </c>
      <c r="G66" s="113">
        <v>295</v>
      </c>
      <c r="H66" s="113">
        <v>277</v>
      </c>
      <c r="I66" s="112">
        <f t="shared" si="6"/>
        <v>572</v>
      </c>
    </row>
    <row r="67" spans="1:9" ht="28.5" customHeight="1">
      <c r="A67" s="193"/>
      <c r="B67" s="193"/>
      <c r="C67" s="106" t="s">
        <v>140</v>
      </c>
      <c r="D67" s="111">
        <v>2</v>
      </c>
      <c r="E67" s="111">
        <v>4</v>
      </c>
      <c r="F67" s="112">
        <f t="shared" si="5"/>
        <v>6</v>
      </c>
      <c r="G67" s="113">
        <v>14</v>
      </c>
      <c r="H67" s="113">
        <v>20</v>
      </c>
      <c r="I67" s="112">
        <f t="shared" si="6"/>
        <v>34</v>
      </c>
    </row>
    <row r="68" spans="1:9" ht="28.5" customHeight="1">
      <c r="A68" s="193"/>
      <c r="B68" s="193"/>
      <c r="C68" s="107" t="s">
        <v>51</v>
      </c>
      <c r="D68" s="112">
        <f>SUM(D66:D67)</f>
        <v>75</v>
      </c>
      <c r="E68" s="112">
        <f>SUM(E66:E67)</f>
        <v>78</v>
      </c>
      <c r="F68" s="112">
        <f>SUM(F66:F67)</f>
        <v>153</v>
      </c>
      <c r="G68" s="112">
        <f>SUM(G66:G67)</f>
        <v>309</v>
      </c>
      <c r="H68" s="112">
        <f>SUM(H66:H67)</f>
        <v>297</v>
      </c>
      <c r="I68" s="112">
        <f t="shared" si="6"/>
        <v>606</v>
      </c>
    </row>
    <row r="69" spans="1:9" ht="28.5" customHeight="1">
      <c r="A69" s="193" t="s">
        <v>361</v>
      </c>
      <c r="B69" s="201" t="s">
        <v>13</v>
      </c>
      <c r="C69" s="201"/>
      <c r="D69" s="114">
        <v>0</v>
      </c>
      <c r="E69" s="114">
        <v>0</v>
      </c>
      <c r="F69" s="112">
        <f t="shared" si="5"/>
        <v>0</v>
      </c>
      <c r="G69" s="113">
        <v>70</v>
      </c>
      <c r="H69" s="113">
        <v>26</v>
      </c>
      <c r="I69" s="112">
        <f t="shared" si="6"/>
        <v>96</v>
      </c>
    </row>
    <row r="70" spans="1:9" ht="28.5" customHeight="1">
      <c r="A70" s="193"/>
      <c r="B70" s="193" t="s">
        <v>47</v>
      </c>
      <c r="C70" s="106" t="s">
        <v>362</v>
      </c>
      <c r="D70" s="114">
        <v>0</v>
      </c>
      <c r="E70" s="114">
        <v>0</v>
      </c>
      <c r="F70" s="112">
        <f t="shared" si="5"/>
        <v>0</v>
      </c>
      <c r="G70" s="113">
        <v>22</v>
      </c>
      <c r="H70" s="113">
        <v>16</v>
      </c>
      <c r="I70" s="112">
        <f t="shared" si="6"/>
        <v>38</v>
      </c>
    </row>
    <row r="71" spans="1:9" ht="28.5" customHeight="1">
      <c r="A71" s="193"/>
      <c r="B71" s="193"/>
      <c r="C71" s="106" t="s">
        <v>363</v>
      </c>
      <c r="D71" s="114">
        <v>0</v>
      </c>
      <c r="E71" s="114">
        <v>0</v>
      </c>
      <c r="F71" s="112">
        <f t="shared" si="5"/>
        <v>0</v>
      </c>
      <c r="G71" s="113">
        <v>2</v>
      </c>
      <c r="H71" s="113">
        <v>2</v>
      </c>
      <c r="I71" s="112">
        <f t="shared" si="6"/>
        <v>4</v>
      </c>
    </row>
    <row r="72" spans="1:9" ht="28.5" customHeight="1">
      <c r="A72" s="193"/>
      <c r="B72" s="226" t="s">
        <v>51</v>
      </c>
      <c r="C72" s="226"/>
      <c r="D72" s="112">
        <f>SUM(D69:D71)</f>
        <v>0</v>
      </c>
      <c r="E72" s="112">
        <f>SUM(E69:E71)</f>
        <v>0</v>
      </c>
      <c r="F72" s="112">
        <f>SUM(F69:F71)</f>
        <v>0</v>
      </c>
      <c r="G72" s="112">
        <f>SUM(G69:G71)</f>
        <v>94</v>
      </c>
      <c r="H72" s="112">
        <f>SUM(H69:H71)</f>
        <v>44</v>
      </c>
      <c r="I72" s="112">
        <f t="shared" si="6"/>
        <v>138</v>
      </c>
    </row>
    <row r="73" spans="1:9" ht="28.5" customHeight="1">
      <c r="A73" s="193" t="s">
        <v>364</v>
      </c>
      <c r="B73" s="193" t="s">
        <v>365</v>
      </c>
      <c r="C73" s="106" t="s">
        <v>366</v>
      </c>
      <c r="D73" s="111">
        <v>86</v>
      </c>
      <c r="E73" s="111">
        <v>3</v>
      </c>
      <c r="F73" s="112">
        <f t="shared" si="5"/>
        <v>89</v>
      </c>
      <c r="G73" s="113">
        <v>270</v>
      </c>
      <c r="H73" s="113">
        <v>20</v>
      </c>
      <c r="I73" s="112">
        <f t="shared" si="6"/>
        <v>290</v>
      </c>
    </row>
    <row r="74" spans="1:9" ht="28.5" customHeight="1">
      <c r="A74" s="193"/>
      <c r="B74" s="193"/>
      <c r="C74" s="106" t="s">
        <v>367</v>
      </c>
      <c r="D74" s="111">
        <v>39</v>
      </c>
      <c r="E74" s="111">
        <v>3</v>
      </c>
      <c r="F74" s="112">
        <f t="shared" si="5"/>
        <v>42</v>
      </c>
      <c r="G74" s="113">
        <v>87</v>
      </c>
      <c r="H74" s="113">
        <v>33</v>
      </c>
      <c r="I74" s="112">
        <f t="shared" si="6"/>
        <v>120</v>
      </c>
    </row>
    <row r="75" spans="1:9" ht="28.5" customHeight="1">
      <c r="A75" s="193"/>
      <c r="B75" s="193"/>
      <c r="C75" s="106" t="s">
        <v>368</v>
      </c>
      <c r="D75" s="111">
        <v>21</v>
      </c>
      <c r="E75" s="111">
        <v>4</v>
      </c>
      <c r="F75" s="112">
        <f t="shared" si="5"/>
        <v>25</v>
      </c>
      <c r="G75" s="113">
        <v>21</v>
      </c>
      <c r="H75" s="113">
        <v>4</v>
      </c>
      <c r="I75" s="112">
        <f t="shared" si="6"/>
        <v>25</v>
      </c>
    </row>
    <row r="76" spans="1:9" ht="28.5" customHeight="1">
      <c r="A76" s="193"/>
      <c r="B76" s="201" t="s">
        <v>106</v>
      </c>
      <c r="C76" s="201"/>
      <c r="D76" s="111">
        <v>57</v>
      </c>
      <c r="E76" s="111">
        <v>4</v>
      </c>
      <c r="F76" s="112">
        <f t="shared" si="5"/>
        <v>61</v>
      </c>
      <c r="G76" s="113">
        <v>196</v>
      </c>
      <c r="H76" s="113">
        <v>32</v>
      </c>
      <c r="I76" s="112">
        <f t="shared" si="6"/>
        <v>228</v>
      </c>
    </row>
    <row r="77" spans="1:9" ht="28.5" customHeight="1">
      <c r="A77" s="193"/>
      <c r="B77" s="226" t="s">
        <v>51</v>
      </c>
      <c r="C77" s="226"/>
      <c r="D77" s="112">
        <f>SUM(D73:D76)</f>
        <v>203</v>
      </c>
      <c r="E77" s="112">
        <f>SUM(E73:E76)</f>
        <v>14</v>
      </c>
      <c r="F77" s="112">
        <f>SUM(F73:F76)</f>
        <v>217</v>
      </c>
      <c r="G77" s="112">
        <f>SUM(G73:G76)</f>
        <v>574</v>
      </c>
      <c r="H77" s="112">
        <f>SUM(H73:H76)</f>
        <v>89</v>
      </c>
      <c r="I77" s="112">
        <f t="shared" si="6"/>
        <v>663</v>
      </c>
    </row>
    <row r="78" spans="1:9" ht="28.5" customHeight="1">
      <c r="A78" s="193" t="s">
        <v>369</v>
      </c>
      <c r="B78" s="193"/>
      <c r="C78" s="106" t="s">
        <v>141</v>
      </c>
      <c r="D78" s="111">
        <v>6</v>
      </c>
      <c r="E78" s="111">
        <v>2</v>
      </c>
      <c r="F78" s="112">
        <f t="shared" si="5"/>
        <v>8</v>
      </c>
      <c r="G78" s="113">
        <v>31</v>
      </c>
      <c r="H78" s="113">
        <v>11</v>
      </c>
      <c r="I78" s="112">
        <f t="shared" si="6"/>
        <v>42</v>
      </c>
    </row>
    <row r="79" spans="1:9" ht="28.5" customHeight="1">
      <c r="A79" s="193"/>
      <c r="B79" s="193"/>
      <c r="C79" s="106" t="s">
        <v>142</v>
      </c>
      <c r="D79" s="111">
        <v>20</v>
      </c>
      <c r="E79" s="111">
        <v>0</v>
      </c>
      <c r="F79" s="112">
        <f t="shared" si="5"/>
        <v>20</v>
      </c>
      <c r="G79" s="113">
        <v>49</v>
      </c>
      <c r="H79" s="113">
        <v>0</v>
      </c>
      <c r="I79" s="112">
        <f t="shared" si="6"/>
        <v>49</v>
      </c>
    </row>
    <row r="80" spans="1:9" ht="28.5" customHeight="1">
      <c r="A80" s="193"/>
      <c r="B80" s="193"/>
      <c r="C80" s="107" t="s">
        <v>51</v>
      </c>
      <c r="D80" s="112">
        <f>SUM(D78:D79)</f>
        <v>26</v>
      </c>
      <c r="E80" s="112">
        <f>SUM(E78:E79)</f>
        <v>2</v>
      </c>
      <c r="F80" s="112">
        <f>SUM(F78:F79)</f>
        <v>28</v>
      </c>
      <c r="G80" s="112">
        <f>SUM(G78:G79)</f>
        <v>80</v>
      </c>
      <c r="H80" s="112">
        <f>SUM(H78:H79)</f>
        <v>11</v>
      </c>
      <c r="I80" s="112">
        <f t="shared" si="6"/>
        <v>91</v>
      </c>
    </row>
    <row r="81" spans="1:9" ht="28.5" customHeight="1">
      <c r="A81" s="193" t="s">
        <v>219</v>
      </c>
      <c r="B81" s="193"/>
      <c r="C81" s="106" t="s">
        <v>13</v>
      </c>
      <c r="D81" s="111">
        <v>83</v>
      </c>
      <c r="E81" s="111">
        <v>17</v>
      </c>
      <c r="F81" s="112">
        <f t="shared" si="5"/>
        <v>100</v>
      </c>
      <c r="G81" s="113">
        <v>277</v>
      </c>
      <c r="H81" s="113">
        <v>61</v>
      </c>
      <c r="I81" s="112">
        <f t="shared" si="6"/>
        <v>338</v>
      </c>
    </row>
    <row r="82" spans="1:9" ht="28.5" customHeight="1">
      <c r="A82" s="193"/>
      <c r="B82" s="193"/>
      <c r="C82" s="106" t="s">
        <v>143</v>
      </c>
      <c r="D82" s="111">
        <v>42</v>
      </c>
      <c r="E82" s="111">
        <v>10</v>
      </c>
      <c r="F82" s="112">
        <f t="shared" si="5"/>
        <v>52</v>
      </c>
      <c r="G82" s="113">
        <v>175</v>
      </c>
      <c r="H82" s="113">
        <v>43</v>
      </c>
      <c r="I82" s="112">
        <f t="shared" si="6"/>
        <v>218</v>
      </c>
    </row>
    <row r="83" spans="1:9" ht="28.5" customHeight="1">
      <c r="A83" s="193"/>
      <c r="B83" s="193"/>
      <c r="C83" s="134" t="s">
        <v>144</v>
      </c>
      <c r="D83" s="111">
        <v>9</v>
      </c>
      <c r="E83" s="111">
        <v>2</v>
      </c>
      <c r="F83" s="112">
        <f t="shared" si="5"/>
        <v>11</v>
      </c>
      <c r="G83" s="113">
        <v>129</v>
      </c>
      <c r="H83" s="113">
        <v>11</v>
      </c>
      <c r="I83" s="112">
        <f t="shared" si="6"/>
        <v>140</v>
      </c>
    </row>
    <row r="84" spans="1:9" ht="28.5" customHeight="1">
      <c r="A84" s="193"/>
      <c r="B84" s="193"/>
      <c r="C84" s="107" t="s">
        <v>51</v>
      </c>
      <c r="D84" s="112">
        <f>SUM(D81:D83)</f>
        <v>134</v>
      </c>
      <c r="E84" s="112">
        <f>SUM(E81:E83)</f>
        <v>29</v>
      </c>
      <c r="F84" s="112">
        <f>SUM(F81:F83)</f>
        <v>163</v>
      </c>
      <c r="G84" s="112">
        <f>SUM(G81:G83)</f>
        <v>581</v>
      </c>
      <c r="H84" s="112">
        <f>SUM(H81:H83)</f>
        <v>115</v>
      </c>
      <c r="I84" s="112">
        <f t="shared" si="6"/>
        <v>696</v>
      </c>
    </row>
    <row r="85" spans="1:9" ht="28.5" customHeight="1">
      <c r="A85" s="193" t="s">
        <v>220</v>
      </c>
      <c r="B85" s="193"/>
      <c r="C85" s="106" t="s">
        <v>13</v>
      </c>
      <c r="D85" s="111">
        <v>72</v>
      </c>
      <c r="E85" s="111">
        <v>27</v>
      </c>
      <c r="F85" s="112">
        <f t="shared" si="5"/>
        <v>99</v>
      </c>
      <c r="G85" s="113">
        <v>366</v>
      </c>
      <c r="H85" s="113">
        <v>87</v>
      </c>
      <c r="I85" s="112">
        <f t="shared" si="6"/>
        <v>453</v>
      </c>
    </row>
    <row r="86" spans="1:9" ht="28.5" customHeight="1">
      <c r="A86" s="193"/>
      <c r="B86" s="193"/>
      <c r="C86" s="106" t="s">
        <v>143</v>
      </c>
      <c r="D86" s="111">
        <v>25</v>
      </c>
      <c r="E86" s="111">
        <v>1</v>
      </c>
      <c r="F86" s="112">
        <f aca="true" t="shared" si="8" ref="F86:F102">D86+E86</f>
        <v>26</v>
      </c>
      <c r="G86" s="113">
        <v>190</v>
      </c>
      <c r="H86" s="113">
        <v>24</v>
      </c>
      <c r="I86" s="112">
        <f t="shared" si="6"/>
        <v>214</v>
      </c>
    </row>
    <row r="87" spans="1:9" ht="28.5" customHeight="1">
      <c r="A87" s="193"/>
      <c r="B87" s="193"/>
      <c r="C87" s="134" t="s">
        <v>145</v>
      </c>
      <c r="D87" s="111">
        <v>23</v>
      </c>
      <c r="E87" s="111">
        <v>3</v>
      </c>
      <c r="F87" s="112">
        <f t="shared" si="8"/>
        <v>26</v>
      </c>
      <c r="G87" s="113">
        <v>168</v>
      </c>
      <c r="H87" s="113">
        <v>38</v>
      </c>
      <c r="I87" s="112">
        <f t="shared" si="6"/>
        <v>206</v>
      </c>
    </row>
    <row r="88" spans="1:9" ht="28.5" customHeight="1">
      <c r="A88" s="193"/>
      <c r="B88" s="193"/>
      <c r="C88" s="107" t="s">
        <v>51</v>
      </c>
      <c r="D88" s="112">
        <f>SUM(D85:D87)</f>
        <v>120</v>
      </c>
      <c r="E88" s="112">
        <f>SUM(E85:E87)</f>
        <v>31</v>
      </c>
      <c r="F88" s="112">
        <f>SUM(F85:F87)</f>
        <v>151</v>
      </c>
      <c r="G88" s="112">
        <f>SUM(G85:G87)</f>
        <v>724</v>
      </c>
      <c r="H88" s="112">
        <f>SUM(H85:H87)</f>
        <v>149</v>
      </c>
      <c r="I88" s="112">
        <f t="shared" si="6"/>
        <v>873</v>
      </c>
    </row>
    <row r="89" spans="1:9" ht="28.5" customHeight="1">
      <c r="A89" s="193" t="s">
        <v>221</v>
      </c>
      <c r="B89" s="193"/>
      <c r="C89" s="134" t="s">
        <v>148</v>
      </c>
      <c r="D89" s="111">
        <v>106</v>
      </c>
      <c r="E89" s="111">
        <v>22</v>
      </c>
      <c r="F89" s="112">
        <f t="shared" si="8"/>
        <v>128</v>
      </c>
      <c r="G89" s="113">
        <v>340</v>
      </c>
      <c r="H89" s="113">
        <v>92</v>
      </c>
      <c r="I89" s="112">
        <f t="shared" si="6"/>
        <v>432</v>
      </c>
    </row>
    <row r="90" spans="1:9" ht="28.5" customHeight="1">
      <c r="A90" s="193"/>
      <c r="B90" s="193"/>
      <c r="C90" s="106" t="s">
        <v>147</v>
      </c>
      <c r="D90" s="111">
        <v>188</v>
      </c>
      <c r="E90" s="111">
        <v>33</v>
      </c>
      <c r="F90" s="112">
        <f t="shared" si="8"/>
        <v>221</v>
      </c>
      <c r="G90" s="113">
        <v>513</v>
      </c>
      <c r="H90" s="113">
        <v>114</v>
      </c>
      <c r="I90" s="112">
        <f t="shared" si="6"/>
        <v>627</v>
      </c>
    </row>
    <row r="91" spans="1:9" ht="28.5" customHeight="1">
      <c r="A91" s="193"/>
      <c r="B91" s="193"/>
      <c r="C91" s="106" t="s">
        <v>146</v>
      </c>
      <c r="D91" s="111">
        <v>132</v>
      </c>
      <c r="E91" s="111">
        <v>21</v>
      </c>
      <c r="F91" s="112">
        <f t="shared" si="8"/>
        <v>153</v>
      </c>
      <c r="G91" s="113">
        <v>452</v>
      </c>
      <c r="H91" s="113">
        <v>65</v>
      </c>
      <c r="I91" s="112">
        <f t="shared" si="6"/>
        <v>517</v>
      </c>
    </row>
    <row r="92" spans="1:9" ht="28.5" customHeight="1">
      <c r="A92" s="193"/>
      <c r="B92" s="193"/>
      <c r="C92" s="107" t="s">
        <v>51</v>
      </c>
      <c r="D92" s="112">
        <f>SUM(D89:D91)</f>
        <v>426</v>
      </c>
      <c r="E92" s="112">
        <f>SUM(E89:E91)</f>
        <v>76</v>
      </c>
      <c r="F92" s="112">
        <f>SUM(F89:F91)</f>
        <v>502</v>
      </c>
      <c r="G92" s="112">
        <f>SUM(G89:G91)</f>
        <v>1305</v>
      </c>
      <c r="H92" s="112">
        <f>SUM(H89:H91)</f>
        <v>271</v>
      </c>
      <c r="I92" s="112">
        <f t="shared" si="6"/>
        <v>1576</v>
      </c>
    </row>
    <row r="93" spans="1:9" ht="28.5" customHeight="1">
      <c r="A93" s="193" t="s">
        <v>222</v>
      </c>
      <c r="B93" s="193"/>
      <c r="C93" s="134" t="s">
        <v>149</v>
      </c>
      <c r="D93" s="111">
        <v>70</v>
      </c>
      <c r="E93" s="111">
        <v>21</v>
      </c>
      <c r="F93" s="112">
        <f t="shared" si="8"/>
        <v>91</v>
      </c>
      <c r="G93" s="113">
        <v>165</v>
      </c>
      <c r="H93" s="113">
        <v>54</v>
      </c>
      <c r="I93" s="112">
        <f t="shared" si="6"/>
        <v>219</v>
      </c>
    </row>
    <row r="94" spans="1:9" ht="28.5" customHeight="1">
      <c r="A94" s="193"/>
      <c r="B94" s="193"/>
      <c r="C94" s="106" t="s">
        <v>150</v>
      </c>
      <c r="D94" s="111">
        <v>41</v>
      </c>
      <c r="E94" s="111">
        <v>10</v>
      </c>
      <c r="F94" s="112">
        <f t="shared" si="8"/>
        <v>51</v>
      </c>
      <c r="G94" s="113">
        <v>96</v>
      </c>
      <c r="H94" s="113">
        <v>19</v>
      </c>
      <c r="I94" s="112">
        <f t="shared" si="6"/>
        <v>115</v>
      </c>
    </row>
    <row r="95" spans="1:9" ht="28.5" customHeight="1">
      <c r="A95" s="193"/>
      <c r="B95" s="193"/>
      <c r="C95" s="107" t="s">
        <v>51</v>
      </c>
      <c r="D95" s="112">
        <f>SUM(D93:D94)</f>
        <v>111</v>
      </c>
      <c r="E95" s="112">
        <f>SUM(E93:E94)</f>
        <v>31</v>
      </c>
      <c r="F95" s="112">
        <f>SUM(F93:F94)</f>
        <v>142</v>
      </c>
      <c r="G95" s="112">
        <f>SUM(G93:G94)</f>
        <v>261</v>
      </c>
      <c r="H95" s="112">
        <f>SUM(H93:H94)</f>
        <v>73</v>
      </c>
      <c r="I95" s="112">
        <f t="shared" si="6"/>
        <v>334</v>
      </c>
    </row>
    <row r="96" spans="1:9" ht="28.5" customHeight="1">
      <c r="A96" s="193" t="s">
        <v>151</v>
      </c>
      <c r="B96" s="193"/>
      <c r="C96" s="106" t="s">
        <v>152</v>
      </c>
      <c r="D96" s="117">
        <v>4</v>
      </c>
      <c r="E96" s="117">
        <v>0</v>
      </c>
      <c r="F96" s="112">
        <f t="shared" si="8"/>
        <v>4</v>
      </c>
      <c r="G96" s="113">
        <v>294</v>
      </c>
      <c r="H96" s="113">
        <v>38</v>
      </c>
      <c r="I96" s="112">
        <f t="shared" si="6"/>
        <v>332</v>
      </c>
    </row>
    <row r="97" spans="1:9" ht="28.5" customHeight="1">
      <c r="A97" s="193"/>
      <c r="B97" s="193"/>
      <c r="C97" s="134" t="s">
        <v>153</v>
      </c>
      <c r="D97" s="117">
        <v>8</v>
      </c>
      <c r="E97" s="117">
        <v>1</v>
      </c>
      <c r="F97" s="112">
        <f t="shared" si="8"/>
        <v>9</v>
      </c>
      <c r="G97" s="113">
        <v>223</v>
      </c>
      <c r="H97" s="113">
        <v>139</v>
      </c>
      <c r="I97" s="112">
        <f t="shared" si="6"/>
        <v>362</v>
      </c>
    </row>
    <row r="98" spans="1:9" ht="28.5" customHeight="1">
      <c r="A98" s="193"/>
      <c r="B98" s="193"/>
      <c r="C98" s="106" t="s">
        <v>154</v>
      </c>
      <c r="D98" s="117">
        <v>0</v>
      </c>
      <c r="E98" s="117">
        <v>0</v>
      </c>
      <c r="F98" s="112">
        <f t="shared" si="8"/>
        <v>0</v>
      </c>
      <c r="G98" s="113">
        <v>159</v>
      </c>
      <c r="H98" s="113">
        <v>36</v>
      </c>
      <c r="I98" s="112">
        <f t="shared" si="6"/>
        <v>195</v>
      </c>
    </row>
    <row r="99" spans="1:9" ht="28.5" customHeight="1">
      <c r="A99" s="193"/>
      <c r="B99" s="193"/>
      <c r="C99" s="107" t="s">
        <v>51</v>
      </c>
      <c r="D99" s="112">
        <f>SUM(D96:D98)</f>
        <v>12</v>
      </c>
      <c r="E99" s="112">
        <f>SUM(E96:E98)</f>
        <v>1</v>
      </c>
      <c r="F99" s="112">
        <f>SUM(F96:F98)</f>
        <v>13</v>
      </c>
      <c r="G99" s="112">
        <f>SUM(G96:G98)</f>
        <v>676</v>
      </c>
      <c r="H99" s="112">
        <f>SUM(H96:H98)</f>
        <v>213</v>
      </c>
      <c r="I99" s="112">
        <f t="shared" si="6"/>
        <v>889</v>
      </c>
    </row>
    <row r="100" spans="1:9" ht="28.5" customHeight="1">
      <c r="A100" s="193" t="s">
        <v>223</v>
      </c>
      <c r="B100" s="193"/>
      <c r="C100" s="106" t="s">
        <v>224</v>
      </c>
      <c r="D100" s="117">
        <v>38</v>
      </c>
      <c r="E100" s="117">
        <v>24</v>
      </c>
      <c r="F100" s="112">
        <f t="shared" si="8"/>
        <v>62</v>
      </c>
      <c r="G100" s="113">
        <v>59</v>
      </c>
      <c r="H100" s="113">
        <v>39</v>
      </c>
      <c r="I100" s="112">
        <f t="shared" si="6"/>
        <v>98</v>
      </c>
    </row>
    <row r="101" spans="1:9" ht="28.5" customHeight="1">
      <c r="A101" s="193"/>
      <c r="B101" s="193"/>
      <c r="C101" s="134" t="s">
        <v>148</v>
      </c>
      <c r="D101" s="117">
        <v>28</v>
      </c>
      <c r="E101" s="117">
        <v>8</v>
      </c>
      <c r="F101" s="112">
        <f t="shared" si="8"/>
        <v>36</v>
      </c>
      <c r="G101" s="113">
        <v>62</v>
      </c>
      <c r="H101" s="113">
        <v>25</v>
      </c>
      <c r="I101" s="112">
        <f t="shared" si="6"/>
        <v>87</v>
      </c>
    </row>
    <row r="102" spans="1:9" ht="28.5" customHeight="1">
      <c r="A102" s="193"/>
      <c r="B102" s="193"/>
      <c r="C102" s="106" t="s">
        <v>365</v>
      </c>
      <c r="D102" s="117">
        <v>10</v>
      </c>
      <c r="E102" s="117">
        <v>4</v>
      </c>
      <c r="F102" s="112">
        <f t="shared" si="8"/>
        <v>14</v>
      </c>
      <c r="G102" s="113">
        <v>10</v>
      </c>
      <c r="H102" s="113">
        <v>4</v>
      </c>
      <c r="I102" s="112">
        <f t="shared" si="6"/>
        <v>14</v>
      </c>
    </row>
    <row r="103" spans="1:9" ht="28.5" customHeight="1">
      <c r="A103" s="193"/>
      <c r="B103" s="193"/>
      <c r="C103" s="107" t="s">
        <v>51</v>
      </c>
      <c r="D103" s="112">
        <f>SUM(D100:D102)</f>
        <v>76</v>
      </c>
      <c r="E103" s="112">
        <f>SUM(E100:E102)</f>
        <v>36</v>
      </c>
      <c r="F103" s="112">
        <f>SUM(F100:F102)</f>
        <v>112</v>
      </c>
      <c r="G103" s="112">
        <f>SUM(G100:G102)</f>
        <v>131</v>
      </c>
      <c r="H103" s="112">
        <f>SUM(H100:H102)</f>
        <v>68</v>
      </c>
      <c r="I103" s="112">
        <f t="shared" si="6"/>
        <v>199</v>
      </c>
    </row>
    <row r="104" spans="1:9" ht="28.5" customHeight="1">
      <c r="A104" s="227" t="s">
        <v>155</v>
      </c>
      <c r="B104" s="227"/>
      <c r="C104" s="227"/>
      <c r="D104" s="118">
        <f aca="true" t="shared" si="9" ref="D104:I104">D103+D99+D95+D92+D88+D84+D80+D77+D72+D68+D65+D61+D53+D35+D28+D21+D13</f>
        <v>4397</v>
      </c>
      <c r="E104" s="118">
        <f t="shared" si="9"/>
        <v>1915</v>
      </c>
      <c r="F104" s="118">
        <f t="shared" si="9"/>
        <v>6312</v>
      </c>
      <c r="G104" s="118">
        <f t="shared" si="9"/>
        <v>18793</v>
      </c>
      <c r="H104" s="118">
        <f t="shared" si="9"/>
        <v>8108</v>
      </c>
      <c r="I104" s="118">
        <f t="shared" si="9"/>
        <v>26901</v>
      </c>
    </row>
    <row r="105" spans="2:9" ht="28.5" customHeight="1">
      <c r="B105" s="109"/>
      <c r="C105" s="109"/>
      <c r="D105" s="109"/>
      <c r="I105" s="105">
        <v>26901</v>
      </c>
    </row>
    <row r="106" spans="2:9" ht="28.5" customHeight="1">
      <c r="B106" s="109"/>
      <c r="C106" s="109"/>
      <c r="D106" s="109"/>
      <c r="I106" s="105">
        <f>I105-I104</f>
        <v>0</v>
      </c>
    </row>
    <row r="107" spans="2:4" ht="28.5" customHeight="1">
      <c r="B107" s="109"/>
      <c r="C107" s="109"/>
      <c r="D107" s="109"/>
    </row>
  </sheetData>
  <sheetProtection/>
  <mergeCells count="64">
    <mergeCell ref="A104:C104"/>
    <mergeCell ref="A81:B84"/>
    <mergeCell ref="A85:B88"/>
    <mergeCell ref="A89:B92"/>
    <mergeCell ref="A93:B95"/>
    <mergeCell ref="A96:B99"/>
    <mergeCell ref="A73:A77"/>
    <mergeCell ref="B73:B75"/>
    <mergeCell ref="B76:C76"/>
    <mergeCell ref="B77:C77"/>
    <mergeCell ref="A78:B80"/>
    <mergeCell ref="A100:B103"/>
    <mergeCell ref="A62:B65"/>
    <mergeCell ref="A66:B68"/>
    <mergeCell ref="A69:A72"/>
    <mergeCell ref="B69:C69"/>
    <mergeCell ref="B70:B71"/>
    <mergeCell ref="B72:C72"/>
    <mergeCell ref="I58:I60"/>
    <mergeCell ref="D55:D57"/>
    <mergeCell ref="E55:E57"/>
    <mergeCell ref="F55:F57"/>
    <mergeCell ref="G55:G57"/>
    <mergeCell ref="H55:H57"/>
    <mergeCell ref="E17:E19"/>
    <mergeCell ref="F17:F19"/>
    <mergeCell ref="G17:G19"/>
    <mergeCell ref="H17:H19"/>
    <mergeCell ref="I55:I57"/>
    <mergeCell ref="D58:D60"/>
    <mergeCell ref="E58:E60"/>
    <mergeCell ref="F58:F60"/>
    <mergeCell ref="G58:G60"/>
    <mergeCell ref="H58:H60"/>
    <mergeCell ref="H14:H16"/>
    <mergeCell ref="I14:I16"/>
    <mergeCell ref="D2:F2"/>
    <mergeCell ref="G2:I2"/>
    <mergeCell ref="A14:A21"/>
    <mergeCell ref="B14:B16"/>
    <mergeCell ref="B17:B19"/>
    <mergeCell ref="B20:C20"/>
    <mergeCell ref="I17:I19"/>
    <mergeCell ref="D17:D19"/>
    <mergeCell ref="B37:C37"/>
    <mergeCell ref="B38:B41"/>
    <mergeCell ref="A2:B3"/>
    <mergeCell ref="C2:C3"/>
    <mergeCell ref="A4:B13"/>
    <mergeCell ref="A1:I1"/>
    <mergeCell ref="D14:D16"/>
    <mergeCell ref="E14:E16"/>
    <mergeCell ref="F14:F16"/>
    <mergeCell ref="G14:G16"/>
    <mergeCell ref="B21:C21"/>
    <mergeCell ref="A54:B61"/>
    <mergeCell ref="A22:B28"/>
    <mergeCell ref="A29:B35"/>
    <mergeCell ref="A36:A53"/>
    <mergeCell ref="B36:C36"/>
    <mergeCell ref="B42:B44"/>
    <mergeCell ref="B45:B49"/>
    <mergeCell ref="B50:B52"/>
    <mergeCell ref="B53:C53"/>
  </mergeCells>
  <printOptions horizontalCentered="1" verticalCentered="1"/>
  <pageMargins left="0.1968503937007874" right="0.3937007874015748" top="0" bottom="0" header="0" footer="0"/>
  <pageSetup horizontalDpi="600" verticalDpi="600" orientation="portrait" scale="89" r:id="rId1"/>
  <rowBreaks count="3" manualBreakCount="3">
    <brk id="28" max="255" man="1"/>
    <brk id="53" max="255" man="1"/>
    <brk id="80" max="13" man="1"/>
  </rowBreaks>
  <colBreaks count="1" manualBreakCount="1">
    <brk id="9" max="10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4"/>
  <sheetViews>
    <sheetView rightToLeft="1" zoomScalePageLayoutView="0" workbookViewId="0" topLeftCell="A1">
      <selection activeCell="K84" sqref="K84"/>
    </sheetView>
  </sheetViews>
  <sheetFormatPr defaultColWidth="9.00390625" defaultRowHeight="15"/>
  <cols>
    <col min="1" max="1" width="9.421875" style="5" customWidth="1"/>
    <col min="2" max="2" width="31.57421875" style="5" bestFit="1" customWidth="1"/>
    <col min="3" max="8" width="9.57421875" style="5" customWidth="1"/>
    <col min="9" max="16384" width="9.00390625" style="5" customWidth="1"/>
  </cols>
  <sheetData>
    <row r="1" spans="1:8" ht="31.5" customHeight="1">
      <c r="A1" s="230" t="s">
        <v>344</v>
      </c>
      <c r="B1" s="230"/>
      <c r="C1" s="230"/>
      <c r="D1" s="230"/>
      <c r="E1" s="230"/>
      <c r="F1" s="230"/>
      <c r="G1" s="230"/>
      <c r="H1" s="230"/>
    </row>
    <row r="2" spans="1:8" ht="21.75" customHeight="1">
      <c r="A2" s="231" t="s">
        <v>159</v>
      </c>
      <c r="B2" s="231"/>
      <c r="C2" s="231" t="s">
        <v>253</v>
      </c>
      <c r="D2" s="231"/>
      <c r="E2" s="231"/>
      <c r="F2" s="231" t="s">
        <v>2</v>
      </c>
      <c r="G2" s="231"/>
      <c r="H2" s="231"/>
    </row>
    <row r="3" spans="1:8" ht="21.75" customHeight="1">
      <c r="A3" s="231"/>
      <c r="B3" s="231"/>
      <c r="C3" s="32" t="s">
        <v>254</v>
      </c>
      <c r="D3" s="32" t="s">
        <v>255</v>
      </c>
      <c r="E3" s="32" t="s">
        <v>256</v>
      </c>
      <c r="F3" s="32" t="s">
        <v>254</v>
      </c>
      <c r="G3" s="32" t="s">
        <v>255</v>
      </c>
      <c r="H3" s="32" t="s">
        <v>256</v>
      </c>
    </row>
    <row r="4" spans="1:8" ht="41.25" customHeight="1">
      <c r="A4" s="229" t="s">
        <v>315</v>
      </c>
      <c r="B4" s="44" t="s">
        <v>314</v>
      </c>
      <c r="C4" s="16">
        <v>508</v>
      </c>
      <c r="D4" s="16">
        <v>102</v>
      </c>
      <c r="E4" s="42">
        <f aca="true" t="shared" si="0" ref="E4:E65">SUM(C4:D4)</f>
        <v>610</v>
      </c>
      <c r="F4" s="16">
        <v>1166</v>
      </c>
      <c r="G4" s="16">
        <v>252</v>
      </c>
      <c r="H4" s="42">
        <f aca="true" t="shared" si="1" ref="H4:H65">SUM(F4:G4)</f>
        <v>1418</v>
      </c>
    </row>
    <row r="5" spans="1:8" ht="24.75" customHeight="1">
      <c r="A5" s="229"/>
      <c r="B5" s="44" t="s">
        <v>313</v>
      </c>
      <c r="C5" s="16">
        <v>386</v>
      </c>
      <c r="D5" s="16">
        <v>278</v>
      </c>
      <c r="E5" s="42">
        <f t="shared" si="0"/>
        <v>664</v>
      </c>
      <c r="F5" s="16">
        <v>949</v>
      </c>
      <c r="G5" s="16">
        <v>707</v>
      </c>
      <c r="H5" s="42">
        <f t="shared" si="1"/>
        <v>1656</v>
      </c>
    </row>
    <row r="6" spans="1:8" ht="24.75" customHeight="1">
      <c r="A6" s="229"/>
      <c r="B6" s="44" t="s">
        <v>312</v>
      </c>
      <c r="C6" s="16">
        <v>469</v>
      </c>
      <c r="D6" s="16">
        <v>315</v>
      </c>
      <c r="E6" s="42">
        <f t="shared" si="0"/>
        <v>784</v>
      </c>
      <c r="F6" s="16">
        <v>1003</v>
      </c>
      <c r="G6" s="16">
        <v>628</v>
      </c>
      <c r="H6" s="42">
        <f t="shared" si="1"/>
        <v>1631</v>
      </c>
    </row>
    <row r="7" spans="1:8" ht="24.75" customHeight="1">
      <c r="A7" s="229"/>
      <c r="B7" s="44" t="s">
        <v>311</v>
      </c>
      <c r="C7" s="16">
        <v>87</v>
      </c>
      <c r="D7" s="16">
        <v>108</v>
      </c>
      <c r="E7" s="42">
        <f t="shared" si="0"/>
        <v>195</v>
      </c>
      <c r="F7" s="16">
        <v>137</v>
      </c>
      <c r="G7" s="16">
        <v>150</v>
      </c>
      <c r="H7" s="42">
        <f t="shared" si="1"/>
        <v>287</v>
      </c>
    </row>
    <row r="8" spans="1:8" ht="24.75" customHeight="1">
      <c r="A8" s="229"/>
      <c r="B8" s="44" t="s">
        <v>310</v>
      </c>
      <c r="C8" s="16">
        <v>65</v>
      </c>
      <c r="D8" s="16">
        <v>75</v>
      </c>
      <c r="E8" s="42">
        <f t="shared" si="0"/>
        <v>140</v>
      </c>
      <c r="F8" s="16">
        <v>160</v>
      </c>
      <c r="G8" s="16">
        <v>206</v>
      </c>
      <c r="H8" s="42">
        <f t="shared" si="1"/>
        <v>366</v>
      </c>
    </row>
    <row r="9" spans="1:8" ht="24.75" customHeight="1">
      <c r="A9" s="229"/>
      <c r="B9" s="44" t="s">
        <v>309</v>
      </c>
      <c r="C9" s="16">
        <v>29</v>
      </c>
      <c r="D9" s="16">
        <v>15</v>
      </c>
      <c r="E9" s="42">
        <f t="shared" si="0"/>
        <v>44</v>
      </c>
      <c r="F9" s="16">
        <v>75</v>
      </c>
      <c r="G9" s="16">
        <v>30</v>
      </c>
      <c r="H9" s="42">
        <f t="shared" si="1"/>
        <v>105</v>
      </c>
    </row>
    <row r="10" spans="1:8" ht="24.75" customHeight="1">
      <c r="A10" s="229"/>
      <c r="B10" s="44" t="s">
        <v>308</v>
      </c>
      <c r="C10" s="16">
        <v>19</v>
      </c>
      <c r="D10" s="16">
        <v>56</v>
      </c>
      <c r="E10" s="42">
        <f t="shared" si="0"/>
        <v>75</v>
      </c>
      <c r="F10" s="16">
        <v>47</v>
      </c>
      <c r="G10" s="16">
        <v>146</v>
      </c>
      <c r="H10" s="42">
        <f t="shared" si="1"/>
        <v>193</v>
      </c>
    </row>
    <row r="11" spans="1:8" ht="24.75" customHeight="1">
      <c r="A11" s="229"/>
      <c r="B11" s="44" t="s">
        <v>307</v>
      </c>
      <c r="C11" s="16">
        <v>48</v>
      </c>
      <c r="D11" s="16">
        <v>29</v>
      </c>
      <c r="E11" s="42">
        <f t="shared" si="0"/>
        <v>77</v>
      </c>
      <c r="F11" s="16">
        <v>110</v>
      </c>
      <c r="G11" s="16">
        <v>76</v>
      </c>
      <c r="H11" s="42">
        <f t="shared" si="1"/>
        <v>186</v>
      </c>
    </row>
    <row r="12" spans="1:8" ht="24.75" customHeight="1">
      <c r="A12" s="229"/>
      <c r="B12" s="44" t="s">
        <v>306</v>
      </c>
      <c r="C12" s="16">
        <v>129</v>
      </c>
      <c r="D12" s="16">
        <v>214</v>
      </c>
      <c r="E12" s="42">
        <f t="shared" si="0"/>
        <v>343</v>
      </c>
      <c r="F12" s="16">
        <v>302</v>
      </c>
      <c r="G12" s="16">
        <v>457</v>
      </c>
      <c r="H12" s="42">
        <f t="shared" si="1"/>
        <v>759</v>
      </c>
    </row>
    <row r="13" spans="1:8" ht="24.75" customHeight="1">
      <c r="A13" s="229"/>
      <c r="B13" s="44" t="s">
        <v>305</v>
      </c>
      <c r="C13" s="16">
        <v>98</v>
      </c>
      <c r="D13" s="16">
        <v>97</v>
      </c>
      <c r="E13" s="42">
        <f t="shared" si="0"/>
        <v>195</v>
      </c>
      <c r="F13" s="16">
        <v>183</v>
      </c>
      <c r="G13" s="16">
        <v>154</v>
      </c>
      <c r="H13" s="42">
        <f t="shared" si="1"/>
        <v>337</v>
      </c>
    </row>
    <row r="14" spans="1:8" ht="24.75" customHeight="1">
      <c r="A14" s="229"/>
      <c r="B14" s="44" t="s">
        <v>304</v>
      </c>
      <c r="C14" s="16">
        <v>769</v>
      </c>
      <c r="D14" s="16">
        <v>414</v>
      </c>
      <c r="E14" s="42">
        <f t="shared" si="0"/>
        <v>1183</v>
      </c>
      <c r="F14" s="16">
        <v>1568</v>
      </c>
      <c r="G14" s="16">
        <v>1175</v>
      </c>
      <c r="H14" s="42">
        <f t="shared" si="1"/>
        <v>2743</v>
      </c>
    </row>
    <row r="15" spans="1:8" ht="24.75" customHeight="1">
      <c r="A15" s="229"/>
      <c r="B15" s="44" t="s">
        <v>303</v>
      </c>
      <c r="C15" s="16">
        <v>96</v>
      </c>
      <c r="D15" s="16">
        <v>134</v>
      </c>
      <c r="E15" s="42">
        <f t="shared" si="0"/>
        <v>230</v>
      </c>
      <c r="F15" s="16">
        <v>238</v>
      </c>
      <c r="G15" s="16">
        <v>444</v>
      </c>
      <c r="H15" s="42">
        <f t="shared" si="1"/>
        <v>682</v>
      </c>
    </row>
    <row r="16" spans="1:8" ht="24.75" customHeight="1">
      <c r="A16" s="229"/>
      <c r="B16" s="44" t="s">
        <v>302</v>
      </c>
      <c r="C16" s="16">
        <v>230</v>
      </c>
      <c r="D16" s="16">
        <v>200</v>
      </c>
      <c r="E16" s="42">
        <f t="shared" si="0"/>
        <v>430</v>
      </c>
      <c r="F16" s="16">
        <v>406</v>
      </c>
      <c r="G16" s="16">
        <v>357</v>
      </c>
      <c r="H16" s="42">
        <f t="shared" si="1"/>
        <v>763</v>
      </c>
    </row>
    <row r="17" spans="1:8" ht="24.75" customHeight="1">
      <c r="A17" s="229"/>
      <c r="B17" s="44" t="s">
        <v>301</v>
      </c>
      <c r="C17" s="16">
        <v>591</v>
      </c>
      <c r="D17" s="16">
        <v>604</v>
      </c>
      <c r="E17" s="42">
        <f t="shared" si="0"/>
        <v>1195</v>
      </c>
      <c r="F17" s="16">
        <v>1075</v>
      </c>
      <c r="G17" s="16">
        <v>961</v>
      </c>
      <c r="H17" s="42">
        <f t="shared" si="1"/>
        <v>2036</v>
      </c>
    </row>
    <row r="18" spans="1:8" ht="24.75" customHeight="1">
      <c r="A18" s="229"/>
      <c r="B18" s="45" t="s">
        <v>156</v>
      </c>
      <c r="C18" s="7">
        <f>SUM(C4:C17)</f>
        <v>3524</v>
      </c>
      <c r="D18" s="7">
        <f>SUM(D4:D17)</f>
        <v>2641</v>
      </c>
      <c r="E18" s="42">
        <f t="shared" si="0"/>
        <v>6165</v>
      </c>
      <c r="F18" s="7">
        <f>SUM(F4:F17)</f>
        <v>7419</v>
      </c>
      <c r="G18" s="7">
        <f>SUM(G4:G17)</f>
        <v>5743</v>
      </c>
      <c r="H18" s="42">
        <f t="shared" si="1"/>
        <v>13162</v>
      </c>
    </row>
    <row r="19" spans="1:8" ht="24.75" customHeight="1">
      <c r="A19" s="229" t="s">
        <v>300</v>
      </c>
      <c r="B19" s="46" t="s">
        <v>157</v>
      </c>
      <c r="C19" s="16">
        <v>380</v>
      </c>
      <c r="D19" s="16">
        <v>226</v>
      </c>
      <c r="E19" s="42">
        <f t="shared" si="0"/>
        <v>606</v>
      </c>
      <c r="F19" s="16">
        <v>803</v>
      </c>
      <c r="G19" s="16">
        <v>472</v>
      </c>
      <c r="H19" s="42">
        <f t="shared" si="1"/>
        <v>1275</v>
      </c>
    </row>
    <row r="20" spans="1:8" ht="24.75" customHeight="1">
      <c r="A20" s="229"/>
      <c r="B20" s="46" t="s">
        <v>299</v>
      </c>
      <c r="C20" s="16">
        <v>119</v>
      </c>
      <c r="D20" s="16">
        <v>216</v>
      </c>
      <c r="E20" s="42">
        <f t="shared" si="0"/>
        <v>335</v>
      </c>
      <c r="F20" s="16">
        <v>421</v>
      </c>
      <c r="G20" s="16">
        <v>472</v>
      </c>
      <c r="H20" s="42">
        <f t="shared" si="1"/>
        <v>893</v>
      </c>
    </row>
    <row r="21" spans="1:8" ht="24.75" customHeight="1">
      <c r="A21" s="229"/>
      <c r="B21" s="46" t="s">
        <v>158</v>
      </c>
      <c r="C21" s="16">
        <v>402</v>
      </c>
      <c r="D21" s="16">
        <v>93</v>
      </c>
      <c r="E21" s="42">
        <f t="shared" si="0"/>
        <v>495</v>
      </c>
      <c r="F21" s="16">
        <v>818</v>
      </c>
      <c r="G21" s="16">
        <v>181</v>
      </c>
      <c r="H21" s="42">
        <f t="shared" si="1"/>
        <v>999</v>
      </c>
    </row>
    <row r="22" spans="1:8" ht="24.75" customHeight="1">
      <c r="A22" s="229"/>
      <c r="B22" s="46" t="s">
        <v>298</v>
      </c>
      <c r="C22" s="16">
        <v>208</v>
      </c>
      <c r="D22" s="16">
        <v>114</v>
      </c>
      <c r="E22" s="42">
        <f t="shared" si="0"/>
        <v>322</v>
      </c>
      <c r="F22" s="16">
        <v>781</v>
      </c>
      <c r="G22" s="16">
        <v>382</v>
      </c>
      <c r="H22" s="42">
        <f t="shared" si="1"/>
        <v>1163</v>
      </c>
    </row>
    <row r="23" spans="1:8" ht="24.75" customHeight="1">
      <c r="A23" s="229"/>
      <c r="B23" s="46" t="s">
        <v>297</v>
      </c>
      <c r="C23" s="16">
        <v>75</v>
      </c>
      <c r="D23" s="16">
        <v>33</v>
      </c>
      <c r="E23" s="42">
        <f t="shared" si="0"/>
        <v>108</v>
      </c>
      <c r="F23" s="16">
        <v>402</v>
      </c>
      <c r="G23" s="16">
        <v>168</v>
      </c>
      <c r="H23" s="42">
        <f t="shared" si="1"/>
        <v>570</v>
      </c>
    </row>
    <row r="24" spans="1:8" ht="24.75" customHeight="1">
      <c r="A24" s="229"/>
      <c r="B24" s="46" t="s">
        <v>296</v>
      </c>
      <c r="C24" s="16">
        <v>124</v>
      </c>
      <c r="D24" s="16">
        <v>52</v>
      </c>
      <c r="E24" s="42">
        <f t="shared" si="0"/>
        <v>176</v>
      </c>
      <c r="F24" s="16">
        <v>718</v>
      </c>
      <c r="G24" s="16">
        <v>560</v>
      </c>
      <c r="H24" s="42">
        <f t="shared" si="1"/>
        <v>1278</v>
      </c>
    </row>
    <row r="25" spans="1:8" ht="24.75" customHeight="1">
      <c r="A25" s="229"/>
      <c r="B25" s="46" t="s">
        <v>295</v>
      </c>
      <c r="C25" s="16">
        <v>77</v>
      </c>
      <c r="D25" s="16">
        <v>24</v>
      </c>
      <c r="E25" s="42">
        <f t="shared" si="0"/>
        <v>101</v>
      </c>
      <c r="F25" s="16">
        <v>230</v>
      </c>
      <c r="G25" s="16">
        <v>171</v>
      </c>
      <c r="H25" s="42">
        <f t="shared" si="1"/>
        <v>401</v>
      </c>
    </row>
    <row r="26" spans="1:8" ht="24.75" customHeight="1">
      <c r="A26" s="229"/>
      <c r="B26" s="46" t="s">
        <v>294</v>
      </c>
      <c r="C26" s="16">
        <v>65</v>
      </c>
      <c r="D26" s="16">
        <v>42</v>
      </c>
      <c r="E26" s="42">
        <f t="shared" si="0"/>
        <v>107</v>
      </c>
      <c r="F26" s="16">
        <v>249</v>
      </c>
      <c r="G26" s="16">
        <v>149</v>
      </c>
      <c r="H26" s="42">
        <f t="shared" si="1"/>
        <v>398</v>
      </c>
    </row>
    <row r="27" spans="1:8" ht="24.75" customHeight="1">
      <c r="A27" s="229"/>
      <c r="B27" s="46" t="s">
        <v>293</v>
      </c>
      <c r="C27" s="16">
        <v>77</v>
      </c>
      <c r="D27" s="16">
        <v>33</v>
      </c>
      <c r="E27" s="42">
        <f t="shared" si="0"/>
        <v>110</v>
      </c>
      <c r="F27" s="16">
        <v>322</v>
      </c>
      <c r="G27" s="16">
        <v>125</v>
      </c>
      <c r="H27" s="42">
        <f t="shared" si="1"/>
        <v>447</v>
      </c>
    </row>
    <row r="28" spans="1:8" ht="24.75" customHeight="1">
      <c r="A28" s="229"/>
      <c r="B28" s="46" t="s">
        <v>292</v>
      </c>
      <c r="C28" s="16">
        <v>141</v>
      </c>
      <c r="D28" s="16">
        <v>24</v>
      </c>
      <c r="E28" s="42">
        <f t="shared" si="0"/>
        <v>165</v>
      </c>
      <c r="F28" s="16">
        <v>469</v>
      </c>
      <c r="G28" s="16">
        <v>81</v>
      </c>
      <c r="H28" s="42">
        <f t="shared" si="1"/>
        <v>550</v>
      </c>
    </row>
    <row r="29" spans="1:8" ht="24.75" customHeight="1">
      <c r="A29" s="229"/>
      <c r="B29" s="46" t="s">
        <v>291</v>
      </c>
      <c r="C29" s="16">
        <v>83</v>
      </c>
      <c r="D29" s="16">
        <v>36</v>
      </c>
      <c r="E29" s="42">
        <f t="shared" si="0"/>
        <v>119</v>
      </c>
      <c r="F29" s="16">
        <v>357</v>
      </c>
      <c r="G29" s="16">
        <v>97</v>
      </c>
      <c r="H29" s="42">
        <f t="shared" si="1"/>
        <v>454</v>
      </c>
    </row>
    <row r="30" spans="1:8" ht="24.75" customHeight="1">
      <c r="A30" s="229"/>
      <c r="B30" s="46" t="s">
        <v>290</v>
      </c>
      <c r="C30" s="16">
        <v>302</v>
      </c>
      <c r="D30" s="16">
        <v>247</v>
      </c>
      <c r="E30" s="42">
        <f t="shared" si="0"/>
        <v>549</v>
      </c>
      <c r="F30" s="16">
        <v>754</v>
      </c>
      <c r="G30" s="16">
        <v>688</v>
      </c>
      <c r="H30" s="42">
        <f t="shared" si="1"/>
        <v>1442</v>
      </c>
    </row>
    <row r="31" spans="1:8" ht="24.75" customHeight="1">
      <c r="A31" s="229"/>
      <c r="B31" s="45" t="s">
        <v>289</v>
      </c>
      <c r="C31" s="7">
        <f>SUM(C19:C30)</f>
        <v>2053</v>
      </c>
      <c r="D31" s="7">
        <f>SUM(D19:D30)</f>
        <v>1140</v>
      </c>
      <c r="E31" s="42">
        <f t="shared" si="0"/>
        <v>3193</v>
      </c>
      <c r="F31" s="7">
        <f>SUM(F19:F30)</f>
        <v>6324</v>
      </c>
      <c r="G31" s="7">
        <f>SUM(G19:G30)</f>
        <v>3546</v>
      </c>
      <c r="H31" s="42">
        <f t="shared" si="1"/>
        <v>9870</v>
      </c>
    </row>
    <row r="32" spans="1:8" ht="21.75" customHeight="1">
      <c r="A32" s="229" t="s">
        <v>288</v>
      </c>
      <c r="B32" s="47" t="s">
        <v>330</v>
      </c>
      <c r="C32" s="15">
        <v>641</v>
      </c>
      <c r="D32" s="15">
        <v>346</v>
      </c>
      <c r="E32" s="42">
        <f t="shared" si="0"/>
        <v>987</v>
      </c>
      <c r="F32" s="15">
        <v>1037</v>
      </c>
      <c r="G32" s="15">
        <v>795</v>
      </c>
      <c r="H32" s="42">
        <f t="shared" si="1"/>
        <v>1832</v>
      </c>
    </row>
    <row r="33" spans="1:8" ht="21.75" customHeight="1">
      <c r="A33" s="229"/>
      <c r="B33" s="47" t="s">
        <v>329</v>
      </c>
      <c r="C33" s="15">
        <v>614</v>
      </c>
      <c r="D33" s="15">
        <v>289</v>
      </c>
      <c r="E33" s="42">
        <f t="shared" si="0"/>
        <v>903</v>
      </c>
      <c r="F33" s="15">
        <v>958</v>
      </c>
      <c r="G33" s="15">
        <v>694</v>
      </c>
      <c r="H33" s="42">
        <f t="shared" si="1"/>
        <v>1652</v>
      </c>
    </row>
    <row r="34" spans="1:8" ht="21.75" customHeight="1">
      <c r="A34" s="229"/>
      <c r="B34" s="47" t="s">
        <v>160</v>
      </c>
      <c r="C34" s="15">
        <v>53</v>
      </c>
      <c r="D34" s="15">
        <v>88</v>
      </c>
      <c r="E34" s="42">
        <f t="shared" si="0"/>
        <v>141</v>
      </c>
      <c r="F34" s="15">
        <v>80</v>
      </c>
      <c r="G34" s="15">
        <v>159</v>
      </c>
      <c r="H34" s="42">
        <f t="shared" si="1"/>
        <v>239</v>
      </c>
    </row>
    <row r="35" spans="1:8" ht="21.75" customHeight="1">
      <c r="A35" s="229"/>
      <c r="B35" s="47" t="s">
        <v>328</v>
      </c>
      <c r="C35" s="15">
        <v>243</v>
      </c>
      <c r="D35" s="15">
        <v>127</v>
      </c>
      <c r="E35" s="42">
        <f t="shared" si="0"/>
        <v>370</v>
      </c>
      <c r="F35" s="15">
        <v>383</v>
      </c>
      <c r="G35" s="15">
        <v>188</v>
      </c>
      <c r="H35" s="42">
        <f t="shared" si="1"/>
        <v>571</v>
      </c>
    </row>
    <row r="36" spans="1:8" ht="21.75" customHeight="1">
      <c r="A36" s="229"/>
      <c r="B36" s="47" t="s">
        <v>283</v>
      </c>
      <c r="C36" s="15">
        <v>196</v>
      </c>
      <c r="D36" s="15">
        <v>95</v>
      </c>
      <c r="E36" s="42">
        <f t="shared" si="0"/>
        <v>291</v>
      </c>
      <c r="F36" s="15">
        <v>468</v>
      </c>
      <c r="G36" s="15">
        <v>239</v>
      </c>
      <c r="H36" s="42">
        <f t="shared" si="1"/>
        <v>707</v>
      </c>
    </row>
    <row r="37" spans="1:8" ht="21.75" customHeight="1">
      <c r="A37" s="229"/>
      <c r="B37" s="47" t="s">
        <v>327</v>
      </c>
      <c r="C37" s="15">
        <v>198</v>
      </c>
      <c r="D37" s="15">
        <v>86</v>
      </c>
      <c r="E37" s="42">
        <f t="shared" si="0"/>
        <v>284</v>
      </c>
      <c r="F37" s="15">
        <v>286</v>
      </c>
      <c r="G37" s="15">
        <v>138</v>
      </c>
      <c r="H37" s="42">
        <f t="shared" si="1"/>
        <v>424</v>
      </c>
    </row>
    <row r="38" spans="1:8" ht="21.75" customHeight="1">
      <c r="A38" s="229"/>
      <c r="B38" s="47" t="s">
        <v>161</v>
      </c>
      <c r="C38" s="15">
        <v>39</v>
      </c>
      <c r="D38" s="15">
        <v>53</v>
      </c>
      <c r="E38" s="42">
        <f t="shared" si="0"/>
        <v>92</v>
      </c>
      <c r="F38" s="15">
        <v>92</v>
      </c>
      <c r="G38" s="15">
        <v>195</v>
      </c>
      <c r="H38" s="42">
        <f t="shared" si="1"/>
        <v>287</v>
      </c>
    </row>
    <row r="39" spans="1:8" ht="21.75" customHeight="1">
      <c r="A39" s="229"/>
      <c r="B39" s="47" t="s">
        <v>353</v>
      </c>
      <c r="C39" s="15">
        <v>86</v>
      </c>
      <c r="D39" s="15">
        <v>20</v>
      </c>
      <c r="E39" s="42">
        <f t="shared" si="0"/>
        <v>106</v>
      </c>
      <c r="F39" s="15">
        <v>322</v>
      </c>
      <c r="G39" s="15">
        <v>125</v>
      </c>
      <c r="H39" s="42">
        <f t="shared" si="1"/>
        <v>447</v>
      </c>
    </row>
    <row r="40" spans="1:8" ht="21.75" customHeight="1">
      <c r="A40" s="229"/>
      <c r="B40" s="47" t="s">
        <v>354</v>
      </c>
      <c r="C40" s="15">
        <v>81</v>
      </c>
      <c r="D40" s="15">
        <v>17</v>
      </c>
      <c r="E40" s="55">
        <f t="shared" si="0"/>
        <v>98</v>
      </c>
      <c r="F40" s="15">
        <v>81</v>
      </c>
      <c r="G40" s="15">
        <v>17</v>
      </c>
      <c r="H40" s="55">
        <f t="shared" si="1"/>
        <v>98</v>
      </c>
    </row>
    <row r="41" spans="1:8" ht="21.75" customHeight="1">
      <c r="A41" s="229"/>
      <c r="B41" s="48" t="s">
        <v>281</v>
      </c>
      <c r="C41" s="24">
        <f>SUM(C32:C40)</f>
        <v>2151</v>
      </c>
      <c r="D41" s="54">
        <f>SUM(D32:D40)</f>
        <v>1121</v>
      </c>
      <c r="E41" s="42">
        <f t="shared" si="0"/>
        <v>3272</v>
      </c>
      <c r="F41" s="24">
        <f>SUM(F32:F40)</f>
        <v>3707</v>
      </c>
      <c r="G41" s="54">
        <f>SUM(G32:G40)</f>
        <v>2550</v>
      </c>
      <c r="H41" s="42">
        <f t="shared" si="1"/>
        <v>6257</v>
      </c>
    </row>
    <row r="42" spans="1:8" ht="21.75" customHeight="1">
      <c r="A42" s="229" t="s">
        <v>326</v>
      </c>
      <c r="B42" s="49" t="s">
        <v>325</v>
      </c>
      <c r="C42" s="26">
        <v>146</v>
      </c>
      <c r="D42" s="26">
        <v>89</v>
      </c>
      <c r="E42" s="42">
        <f t="shared" si="0"/>
        <v>235</v>
      </c>
      <c r="F42" s="26">
        <v>362</v>
      </c>
      <c r="G42" s="26">
        <v>193</v>
      </c>
      <c r="H42" s="42">
        <f t="shared" si="1"/>
        <v>555</v>
      </c>
    </row>
    <row r="43" spans="1:8" ht="21.75" customHeight="1">
      <c r="A43" s="229"/>
      <c r="B43" s="49" t="s">
        <v>324</v>
      </c>
      <c r="C43" s="26">
        <v>82</v>
      </c>
      <c r="D43" s="26">
        <v>90</v>
      </c>
      <c r="E43" s="42">
        <f t="shared" si="0"/>
        <v>172</v>
      </c>
      <c r="F43" s="26">
        <v>142</v>
      </c>
      <c r="G43" s="26">
        <v>145</v>
      </c>
      <c r="H43" s="42">
        <f t="shared" si="1"/>
        <v>287</v>
      </c>
    </row>
    <row r="44" spans="1:8" ht="21.75" customHeight="1">
      <c r="A44" s="229"/>
      <c r="B44" s="49" t="s">
        <v>291</v>
      </c>
      <c r="C44" s="26">
        <v>52</v>
      </c>
      <c r="D44" s="26">
        <v>20</v>
      </c>
      <c r="E44" s="58">
        <f t="shared" si="0"/>
        <v>72</v>
      </c>
      <c r="F44" s="26">
        <v>189</v>
      </c>
      <c r="G44" s="26">
        <v>40</v>
      </c>
      <c r="H44" s="58">
        <f t="shared" si="1"/>
        <v>229</v>
      </c>
    </row>
    <row r="45" spans="1:8" ht="21.75" customHeight="1">
      <c r="A45" s="229"/>
      <c r="B45" s="49" t="s">
        <v>323</v>
      </c>
      <c r="C45" s="26">
        <v>93</v>
      </c>
      <c r="D45" s="26">
        <v>76</v>
      </c>
      <c r="E45" s="42">
        <f t="shared" si="0"/>
        <v>169</v>
      </c>
      <c r="F45" s="26">
        <v>230</v>
      </c>
      <c r="G45" s="26">
        <v>189</v>
      </c>
      <c r="H45" s="42">
        <f t="shared" si="1"/>
        <v>419</v>
      </c>
    </row>
    <row r="46" spans="1:8" ht="21.75" customHeight="1">
      <c r="A46" s="229"/>
      <c r="B46" s="49" t="s">
        <v>322</v>
      </c>
      <c r="C46" s="26">
        <v>21</v>
      </c>
      <c r="D46" s="26">
        <v>47</v>
      </c>
      <c r="E46" s="42">
        <f t="shared" si="0"/>
        <v>68</v>
      </c>
      <c r="F46" s="26">
        <v>50</v>
      </c>
      <c r="G46" s="26">
        <v>73</v>
      </c>
      <c r="H46" s="42">
        <f t="shared" si="1"/>
        <v>123</v>
      </c>
    </row>
    <row r="47" spans="1:8" ht="21.75" customHeight="1">
      <c r="A47" s="229"/>
      <c r="B47" s="49" t="s">
        <v>321</v>
      </c>
      <c r="C47" s="26">
        <v>124</v>
      </c>
      <c r="D47" s="26">
        <v>95</v>
      </c>
      <c r="E47" s="58">
        <f t="shared" si="0"/>
        <v>219</v>
      </c>
      <c r="F47" s="26">
        <v>277</v>
      </c>
      <c r="G47" s="26">
        <v>228</v>
      </c>
      <c r="H47" s="58">
        <f t="shared" si="1"/>
        <v>505</v>
      </c>
    </row>
    <row r="48" spans="1:8" ht="21.75" customHeight="1">
      <c r="A48" s="229"/>
      <c r="B48" s="49" t="s">
        <v>320</v>
      </c>
      <c r="C48" s="26">
        <v>67</v>
      </c>
      <c r="D48" s="26">
        <v>30</v>
      </c>
      <c r="E48" s="58">
        <f t="shared" si="0"/>
        <v>97</v>
      </c>
      <c r="F48" s="26">
        <v>148</v>
      </c>
      <c r="G48" s="26">
        <v>90</v>
      </c>
      <c r="H48" s="58">
        <f t="shared" si="1"/>
        <v>238</v>
      </c>
    </row>
    <row r="49" spans="1:8" ht="21.75" customHeight="1">
      <c r="A49" s="229"/>
      <c r="B49" s="49" t="s">
        <v>319</v>
      </c>
      <c r="C49" s="26">
        <v>18</v>
      </c>
      <c r="D49" s="26">
        <v>2</v>
      </c>
      <c r="E49" s="58">
        <f t="shared" si="0"/>
        <v>20</v>
      </c>
      <c r="F49" s="26">
        <v>43</v>
      </c>
      <c r="G49" s="26">
        <v>15</v>
      </c>
      <c r="H49" s="58">
        <f t="shared" si="1"/>
        <v>58</v>
      </c>
    </row>
    <row r="50" spans="1:8" ht="21.75" customHeight="1">
      <c r="A50" s="229"/>
      <c r="B50" s="49" t="s">
        <v>318</v>
      </c>
      <c r="C50" s="26">
        <v>19</v>
      </c>
      <c r="D50" s="26">
        <v>16</v>
      </c>
      <c r="E50" s="58">
        <f t="shared" si="0"/>
        <v>35</v>
      </c>
      <c r="F50" s="26">
        <v>32</v>
      </c>
      <c r="G50" s="26">
        <v>33</v>
      </c>
      <c r="H50" s="58">
        <f t="shared" si="1"/>
        <v>65</v>
      </c>
    </row>
    <row r="51" spans="1:8" ht="21.75" customHeight="1">
      <c r="A51" s="229"/>
      <c r="B51" s="50" t="s">
        <v>317</v>
      </c>
      <c r="C51" s="27">
        <f>SUM(C42:C50)</f>
        <v>622</v>
      </c>
      <c r="D51" s="27">
        <f>SUM(D42:D50)</f>
        <v>465</v>
      </c>
      <c r="E51" s="42">
        <f t="shared" si="0"/>
        <v>1087</v>
      </c>
      <c r="F51" s="27">
        <f>SUM(F42:F50)</f>
        <v>1473</v>
      </c>
      <c r="G51" s="27">
        <f>SUM(G42:G50)</f>
        <v>1006</v>
      </c>
      <c r="H51" s="42">
        <f t="shared" si="1"/>
        <v>2479</v>
      </c>
    </row>
    <row r="52" spans="1:8" ht="21.75" customHeight="1">
      <c r="A52" s="229" t="s">
        <v>273</v>
      </c>
      <c r="B52" s="43" t="s">
        <v>162</v>
      </c>
      <c r="C52" s="28">
        <v>73</v>
      </c>
      <c r="D52" s="28">
        <v>87</v>
      </c>
      <c r="E52" s="42">
        <f t="shared" si="0"/>
        <v>160</v>
      </c>
      <c r="F52" s="28">
        <v>158</v>
      </c>
      <c r="G52" s="28">
        <v>147</v>
      </c>
      <c r="H52" s="42">
        <f t="shared" si="1"/>
        <v>305</v>
      </c>
    </row>
    <row r="53" spans="1:8" ht="21.75" customHeight="1">
      <c r="A53" s="229"/>
      <c r="B53" s="43" t="s">
        <v>163</v>
      </c>
      <c r="C53" s="28">
        <v>75</v>
      </c>
      <c r="D53" s="28">
        <v>26</v>
      </c>
      <c r="E53" s="42">
        <f t="shared" si="0"/>
        <v>101</v>
      </c>
      <c r="F53" s="28">
        <v>142</v>
      </c>
      <c r="G53" s="28">
        <v>45</v>
      </c>
      <c r="H53" s="42">
        <f t="shared" si="1"/>
        <v>187</v>
      </c>
    </row>
    <row r="54" spans="1:8" ht="21.75" customHeight="1">
      <c r="A54" s="229"/>
      <c r="B54" s="43" t="s">
        <v>164</v>
      </c>
      <c r="C54" s="28">
        <v>175</v>
      </c>
      <c r="D54" s="28">
        <v>18</v>
      </c>
      <c r="E54" s="42">
        <f t="shared" si="0"/>
        <v>193</v>
      </c>
      <c r="F54" s="28">
        <v>266</v>
      </c>
      <c r="G54" s="28">
        <v>24</v>
      </c>
      <c r="H54" s="42">
        <f t="shared" si="1"/>
        <v>290</v>
      </c>
    </row>
    <row r="55" spans="1:8" ht="21.75" customHeight="1">
      <c r="A55" s="229"/>
      <c r="B55" s="43" t="s">
        <v>272</v>
      </c>
      <c r="C55" s="28">
        <v>37</v>
      </c>
      <c r="D55" s="28">
        <v>15</v>
      </c>
      <c r="E55" s="42">
        <f t="shared" si="0"/>
        <v>52</v>
      </c>
      <c r="F55" s="28">
        <v>67</v>
      </c>
      <c r="G55" s="28">
        <v>26</v>
      </c>
      <c r="H55" s="42">
        <f t="shared" si="1"/>
        <v>93</v>
      </c>
    </row>
    <row r="56" spans="1:8" ht="21.75" customHeight="1">
      <c r="A56" s="229"/>
      <c r="B56" s="43" t="s">
        <v>165</v>
      </c>
      <c r="C56" s="28">
        <v>31</v>
      </c>
      <c r="D56" s="28">
        <v>16</v>
      </c>
      <c r="E56" s="42">
        <f t="shared" si="0"/>
        <v>47</v>
      </c>
      <c r="F56" s="28">
        <v>72</v>
      </c>
      <c r="G56" s="28">
        <v>29</v>
      </c>
      <c r="H56" s="42">
        <f t="shared" si="1"/>
        <v>101</v>
      </c>
    </row>
    <row r="57" spans="1:8" ht="21.75" customHeight="1">
      <c r="A57" s="229"/>
      <c r="B57" s="43" t="s">
        <v>271</v>
      </c>
      <c r="C57" s="28">
        <v>84</v>
      </c>
      <c r="D57" s="28">
        <v>5</v>
      </c>
      <c r="E57" s="42">
        <f t="shared" si="0"/>
        <v>89</v>
      </c>
      <c r="F57" s="28">
        <v>187</v>
      </c>
      <c r="G57" s="28">
        <v>18</v>
      </c>
      <c r="H57" s="42">
        <f t="shared" si="1"/>
        <v>205</v>
      </c>
    </row>
    <row r="58" spans="1:8" ht="21.75" customHeight="1">
      <c r="A58" s="229"/>
      <c r="B58" s="43" t="s">
        <v>270</v>
      </c>
      <c r="C58" s="28">
        <v>82</v>
      </c>
      <c r="D58" s="28">
        <v>1</v>
      </c>
      <c r="E58" s="42">
        <f t="shared" si="0"/>
        <v>83</v>
      </c>
      <c r="F58" s="28">
        <v>269</v>
      </c>
      <c r="G58" s="28">
        <v>2</v>
      </c>
      <c r="H58" s="42">
        <f t="shared" si="1"/>
        <v>271</v>
      </c>
    </row>
    <row r="59" spans="1:8" ht="21.75" customHeight="1">
      <c r="A59" s="229"/>
      <c r="B59" s="43" t="s">
        <v>269</v>
      </c>
      <c r="C59" s="28">
        <v>87</v>
      </c>
      <c r="D59" s="28">
        <v>59</v>
      </c>
      <c r="E59" s="42">
        <f t="shared" si="0"/>
        <v>146</v>
      </c>
      <c r="F59" s="28">
        <v>194</v>
      </c>
      <c r="G59" s="28">
        <v>107</v>
      </c>
      <c r="H59" s="42">
        <f t="shared" si="1"/>
        <v>301</v>
      </c>
    </row>
    <row r="60" spans="1:8" ht="21.75" customHeight="1">
      <c r="A60" s="229"/>
      <c r="B60" s="43" t="s">
        <v>345</v>
      </c>
      <c r="C60" s="28">
        <v>63</v>
      </c>
      <c r="D60" s="28">
        <v>5</v>
      </c>
      <c r="E60" s="42">
        <f t="shared" si="0"/>
        <v>68</v>
      </c>
      <c r="F60" s="28">
        <v>63</v>
      </c>
      <c r="G60" s="28">
        <v>5</v>
      </c>
      <c r="H60" s="42">
        <f t="shared" si="1"/>
        <v>68</v>
      </c>
    </row>
    <row r="61" spans="1:8" ht="21.75" customHeight="1">
      <c r="A61" s="229"/>
      <c r="B61" s="43" t="s">
        <v>346</v>
      </c>
      <c r="C61" s="28">
        <v>48</v>
      </c>
      <c r="D61" s="28">
        <v>24</v>
      </c>
      <c r="E61" s="42">
        <f t="shared" si="0"/>
        <v>72</v>
      </c>
      <c r="F61" s="28">
        <v>126</v>
      </c>
      <c r="G61" s="28">
        <v>30</v>
      </c>
      <c r="H61" s="42">
        <f t="shared" si="1"/>
        <v>156</v>
      </c>
    </row>
    <row r="62" spans="1:8" ht="21.75" customHeight="1">
      <c r="A62" s="229"/>
      <c r="B62" s="43" t="s">
        <v>347</v>
      </c>
      <c r="C62" s="28">
        <v>71</v>
      </c>
      <c r="D62" s="28">
        <v>4</v>
      </c>
      <c r="E62" s="42">
        <f t="shared" si="0"/>
        <v>75</v>
      </c>
      <c r="F62" s="28">
        <v>124</v>
      </c>
      <c r="G62" s="28">
        <v>10</v>
      </c>
      <c r="H62" s="42">
        <f t="shared" si="1"/>
        <v>134</v>
      </c>
    </row>
    <row r="63" spans="1:8" ht="21.75" customHeight="1">
      <c r="A63" s="229"/>
      <c r="B63" s="43" t="s">
        <v>267</v>
      </c>
      <c r="C63" s="28">
        <v>93</v>
      </c>
      <c r="D63" s="28">
        <v>12</v>
      </c>
      <c r="E63" s="42">
        <f t="shared" si="0"/>
        <v>105</v>
      </c>
      <c r="F63" s="28">
        <v>144</v>
      </c>
      <c r="G63" s="28">
        <v>32</v>
      </c>
      <c r="H63" s="42">
        <f t="shared" si="1"/>
        <v>176</v>
      </c>
    </row>
    <row r="64" spans="1:8" ht="21.75" customHeight="1">
      <c r="A64" s="229"/>
      <c r="B64" s="43" t="s">
        <v>266</v>
      </c>
      <c r="C64" s="28">
        <v>12</v>
      </c>
      <c r="D64" s="28">
        <v>1</v>
      </c>
      <c r="E64" s="42">
        <f t="shared" si="0"/>
        <v>13</v>
      </c>
      <c r="F64" s="28">
        <v>37</v>
      </c>
      <c r="G64" s="28">
        <v>8</v>
      </c>
      <c r="H64" s="42">
        <f t="shared" si="1"/>
        <v>45</v>
      </c>
    </row>
    <row r="65" spans="1:8" ht="21.75" customHeight="1">
      <c r="A65" s="229"/>
      <c r="B65" s="51" t="s">
        <v>265</v>
      </c>
      <c r="C65" s="7">
        <f>SUM(C52:C64)</f>
        <v>931</v>
      </c>
      <c r="D65" s="7">
        <f>SUM(D52:D64)</f>
        <v>273</v>
      </c>
      <c r="E65" s="42">
        <f t="shared" si="0"/>
        <v>1204</v>
      </c>
      <c r="F65" s="7">
        <f>SUM(F52:F64)</f>
        <v>1849</v>
      </c>
      <c r="G65" s="7">
        <f>SUM(G52:G64)</f>
        <v>483</v>
      </c>
      <c r="H65" s="42">
        <f t="shared" si="1"/>
        <v>2332</v>
      </c>
    </row>
    <row r="66" spans="1:8" ht="67.5" customHeight="1">
      <c r="A66" s="228" t="s">
        <v>264</v>
      </c>
      <c r="B66" s="228"/>
      <c r="C66" s="29">
        <f aca="true" t="shared" si="2" ref="C66:H66">C65+C51+C41+C31+C18</f>
        <v>9281</v>
      </c>
      <c r="D66" s="29">
        <f t="shared" si="2"/>
        <v>5640</v>
      </c>
      <c r="E66" s="29">
        <f t="shared" si="2"/>
        <v>14921</v>
      </c>
      <c r="F66" s="29">
        <f t="shared" si="2"/>
        <v>20772</v>
      </c>
      <c r="G66" s="29">
        <f t="shared" si="2"/>
        <v>13328</v>
      </c>
      <c r="H66" s="29">
        <f t="shared" si="2"/>
        <v>34100</v>
      </c>
    </row>
    <row r="75" spans="1:2" ht="27.75">
      <c r="A75" s="185" t="s">
        <v>249</v>
      </c>
      <c r="B75" s="185"/>
    </row>
    <row r="76" spans="1:2" ht="27.75">
      <c r="A76" s="185" t="s">
        <v>248</v>
      </c>
      <c r="B76" s="185"/>
    </row>
    <row r="77" spans="1:2" ht="27.75">
      <c r="A77" s="185" t="s">
        <v>250</v>
      </c>
      <c r="B77" s="185"/>
    </row>
    <row r="78" spans="1:2" ht="27.75">
      <c r="A78" s="30"/>
      <c r="B78" s="30"/>
    </row>
    <row r="79" spans="1:8" ht="27.75">
      <c r="A79" s="230" t="s">
        <v>316</v>
      </c>
      <c r="B79" s="230"/>
      <c r="C79" s="230"/>
      <c r="D79" s="230"/>
      <c r="E79" s="230"/>
      <c r="F79" s="230"/>
      <c r="G79" s="230"/>
      <c r="H79" s="230"/>
    </row>
    <row r="80" spans="1:8" ht="27.75">
      <c r="A80" s="231" t="s">
        <v>159</v>
      </c>
      <c r="B80" s="231" t="s">
        <v>159</v>
      </c>
      <c r="C80" s="231" t="s">
        <v>253</v>
      </c>
      <c r="D80" s="231"/>
      <c r="E80" s="231"/>
      <c r="F80" s="231" t="s">
        <v>2</v>
      </c>
      <c r="G80" s="231"/>
      <c r="H80" s="231"/>
    </row>
    <row r="81" spans="1:8" ht="27.75">
      <c r="A81" s="231"/>
      <c r="B81" s="231"/>
      <c r="C81" s="32" t="s">
        <v>254</v>
      </c>
      <c r="D81" s="32" t="s">
        <v>255</v>
      </c>
      <c r="E81" s="32" t="s">
        <v>256</v>
      </c>
      <c r="F81" s="32" t="s">
        <v>254</v>
      </c>
      <c r="G81" s="32" t="s">
        <v>255</v>
      </c>
      <c r="H81" s="32" t="s">
        <v>256</v>
      </c>
    </row>
    <row r="82" spans="1:8" ht="55.5">
      <c r="A82" s="229" t="s">
        <v>315</v>
      </c>
      <c r="B82" s="44" t="s">
        <v>314</v>
      </c>
      <c r="C82" s="16">
        <v>106</v>
      </c>
      <c r="D82" s="16">
        <v>17</v>
      </c>
      <c r="E82" s="7">
        <f>C82+D82</f>
        <v>123</v>
      </c>
      <c r="F82" s="16">
        <v>258</v>
      </c>
      <c r="G82" s="16">
        <v>38</v>
      </c>
      <c r="H82" s="55">
        <f>F82+G82</f>
        <v>296</v>
      </c>
    </row>
    <row r="83" spans="1:8" ht="27.75">
      <c r="A83" s="229"/>
      <c r="B83" s="44" t="s">
        <v>313</v>
      </c>
      <c r="C83" s="16">
        <v>134</v>
      </c>
      <c r="D83" s="16">
        <v>67</v>
      </c>
      <c r="E83" s="7">
        <f aca="true" t="shared" si="3" ref="E83:E143">C83+D83</f>
        <v>201</v>
      </c>
      <c r="F83" s="16">
        <v>303</v>
      </c>
      <c r="G83" s="16">
        <v>187</v>
      </c>
      <c r="H83" s="55">
        <f aca="true" t="shared" si="4" ref="H83:H143">F83+G83</f>
        <v>490</v>
      </c>
    </row>
    <row r="84" spans="1:8" ht="27.75">
      <c r="A84" s="229"/>
      <c r="B84" s="44" t="s">
        <v>312</v>
      </c>
      <c r="C84" s="16">
        <v>145</v>
      </c>
      <c r="D84" s="16">
        <v>52</v>
      </c>
      <c r="E84" s="7">
        <f t="shared" si="3"/>
        <v>197</v>
      </c>
      <c r="F84" s="16">
        <v>281</v>
      </c>
      <c r="G84" s="16">
        <v>100</v>
      </c>
      <c r="H84" s="55">
        <f t="shared" si="4"/>
        <v>381</v>
      </c>
    </row>
    <row r="85" spans="1:8" ht="27.75">
      <c r="A85" s="229"/>
      <c r="B85" s="44" t="s">
        <v>311</v>
      </c>
      <c r="C85" s="16">
        <v>22</v>
      </c>
      <c r="D85" s="16">
        <v>11</v>
      </c>
      <c r="E85" s="7">
        <f t="shared" si="3"/>
        <v>33</v>
      </c>
      <c r="F85" s="16">
        <v>32</v>
      </c>
      <c r="G85" s="16">
        <v>15</v>
      </c>
      <c r="H85" s="55">
        <f t="shared" si="4"/>
        <v>47</v>
      </c>
    </row>
    <row r="86" spans="1:8" ht="27.75">
      <c r="A86" s="229"/>
      <c r="B86" s="44" t="s">
        <v>310</v>
      </c>
      <c r="C86" s="16">
        <v>1</v>
      </c>
      <c r="D86" s="16">
        <v>0</v>
      </c>
      <c r="E86" s="7">
        <f t="shared" si="3"/>
        <v>1</v>
      </c>
      <c r="F86" s="16">
        <v>2</v>
      </c>
      <c r="G86" s="16">
        <v>2</v>
      </c>
      <c r="H86" s="55">
        <f t="shared" si="4"/>
        <v>4</v>
      </c>
    </row>
    <row r="87" spans="1:8" ht="27.75">
      <c r="A87" s="229"/>
      <c r="B87" s="44" t="s">
        <v>309</v>
      </c>
      <c r="C87" s="16">
        <v>0</v>
      </c>
      <c r="D87" s="16">
        <v>0</v>
      </c>
      <c r="E87" s="7">
        <f t="shared" si="3"/>
        <v>0</v>
      </c>
      <c r="F87" s="16">
        <v>0</v>
      </c>
      <c r="G87" s="16">
        <v>0</v>
      </c>
      <c r="H87" s="55">
        <f t="shared" si="4"/>
        <v>0</v>
      </c>
    </row>
    <row r="88" spans="1:8" ht="27.75">
      <c r="A88" s="229"/>
      <c r="B88" s="44" t="s">
        <v>308</v>
      </c>
      <c r="C88" s="16">
        <v>0</v>
      </c>
      <c r="D88" s="16">
        <v>0</v>
      </c>
      <c r="E88" s="7">
        <f t="shared" si="3"/>
        <v>0</v>
      </c>
      <c r="F88" s="16">
        <v>0</v>
      </c>
      <c r="G88" s="16">
        <v>0</v>
      </c>
      <c r="H88" s="55">
        <f t="shared" si="4"/>
        <v>0</v>
      </c>
    </row>
    <row r="89" spans="1:8" ht="27.75">
      <c r="A89" s="229"/>
      <c r="B89" s="44" t="s">
        <v>307</v>
      </c>
      <c r="C89" s="16">
        <v>0</v>
      </c>
      <c r="D89" s="16">
        <v>0</v>
      </c>
      <c r="E89" s="7">
        <f t="shared" si="3"/>
        <v>0</v>
      </c>
      <c r="F89" s="16">
        <v>0</v>
      </c>
      <c r="G89" s="16">
        <v>0</v>
      </c>
      <c r="H89" s="55">
        <f t="shared" si="4"/>
        <v>0</v>
      </c>
    </row>
    <row r="90" spans="1:8" ht="27.75">
      <c r="A90" s="229"/>
      <c r="B90" s="44" t="s">
        <v>306</v>
      </c>
      <c r="C90" s="16">
        <v>32</v>
      </c>
      <c r="D90" s="16">
        <v>59</v>
      </c>
      <c r="E90" s="7">
        <f t="shared" si="3"/>
        <v>91</v>
      </c>
      <c r="F90" s="16">
        <v>74</v>
      </c>
      <c r="G90" s="16">
        <v>108</v>
      </c>
      <c r="H90" s="55">
        <f t="shared" si="4"/>
        <v>182</v>
      </c>
    </row>
    <row r="91" spans="1:8" ht="27.75">
      <c r="A91" s="229"/>
      <c r="B91" s="44" t="s">
        <v>305</v>
      </c>
      <c r="C91" s="16">
        <v>41</v>
      </c>
      <c r="D91" s="16">
        <v>30</v>
      </c>
      <c r="E91" s="7">
        <f t="shared" si="3"/>
        <v>71</v>
      </c>
      <c r="F91" s="16">
        <v>56</v>
      </c>
      <c r="G91" s="16">
        <v>44</v>
      </c>
      <c r="H91" s="55">
        <f t="shared" si="4"/>
        <v>100</v>
      </c>
    </row>
    <row r="92" spans="1:8" ht="55.5">
      <c r="A92" s="229"/>
      <c r="B92" s="44" t="s">
        <v>304</v>
      </c>
      <c r="C92" s="16">
        <v>259</v>
      </c>
      <c r="D92" s="16">
        <v>141</v>
      </c>
      <c r="E92" s="7">
        <f t="shared" si="3"/>
        <v>400</v>
      </c>
      <c r="F92" s="16">
        <v>507</v>
      </c>
      <c r="G92" s="16">
        <v>327</v>
      </c>
      <c r="H92" s="55">
        <f t="shared" si="4"/>
        <v>834</v>
      </c>
    </row>
    <row r="93" spans="1:8" ht="27.75">
      <c r="A93" s="229"/>
      <c r="B93" s="44" t="s">
        <v>303</v>
      </c>
      <c r="C93" s="16">
        <v>29</v>
      </c>
      <c r="D93" s="16">
        <v>39</v>
      </c>
      <c r="E93" s="7">
        <f t="shared" si="3"/>
        <v>68</v>
      </c>
      <c r="F93" s="16">
        <v>67</v>
      </c>
      <c r="G93" s="16">
        <v>126</v>
      </c>
      <c r="H93" s="55">
        <f t="shared" si="4"/>
        <v>193</v>
      </c>
    </row>
    <row r="94" spans="1:8" ht="27.75">
      <c r="A94" s="229"/>
      <c r="B94" s="44" t="s">
        <v>302</v>
      </c>
      <c r="C94" s="16">
        <v>121</v>
      </c>
      <c r="D94" s="16">
        <v>79</v>
      </c>
      <c r="E94" s="7">
        <f t="shared" si="3"/>
        <v>200</v>
      </c>
      <c r="F94" s="16">
        <v>147</v>
      </c>
      <c r="G94" s="16">
        <v>90</v>
      </c>
      <c r="H94" s="55">
        <f t="shared" si="4"/>
        <v>237</v>
      </c>
    </row>
    <row r="95" spans="1:8" ht="27.75">
      <c r="A95" s="229"/>
      <c r="B95" s="44" t="s">
        <v>301</v>
      </c>
      <c r="C95" s="16">
        <v>203</v>
      </c>
      <c r="D95" s="16">
        <v>160</v>
      </c>
      <c r="E95" s="7">
        <f t="shared" si="3"/>
        <v>363</v>
      </c>
      <c r="F95" s="16">
        <v>304</v>
      </c>
      <c r="G95" s="16">
        <v>208</v>
      </c>
      <c r="H95" s="55">
        <f t="shared" si="4"/>
        <v>512</v>
      </c>
    </row>
    <row r="96" spans="1:8" ht="27.75">
      <c r="A96" s="229"/>
      <c r="B96" s="45" t="s">
        <v>156</v>
      </c>
      <c r="C96" s="7">
        <f>SUM(C82:C95)</f>
        <v>1093</v>
      </c>
      <c r="D96" s="55">
        <f>SUM(D82:D95)</f>
        <v>655</v>
      </c>
      <c r="E96" s="55">
        <f t="shared" si="3"/>
        <v>1748</v>
      </c>
      <c r="F96" s="55">
        <f>SUM(F82:F95)</f>
        <v>2031</v>
      </c>
      <c r="G96" s="55">
        <f>SUM(G82:G95)</f>
        <v>1245</v>
      </c>
      <c r="H96" s="55">
        <f t="shared" si="4"/>
        <v>3276</v>
      </c>
    </row>
    <row r="97" spans="1:8" ht="27.75">
      <c r="A97" s="229" t="s">
        <v>300</v>
      </c>
      <c r="B97" s="46" t="s">
        <v>157</v>
      </c>
      <c r="C97" s="16">
        <v>104</v>
      </c>
      <c r="D97" s="16">
        <v>49</v>
      </c>
      <c r="E97" s="7">
        <f t="shared" si="3"/>
        <v>153</v>
      </c>
      <c r="F97" s="16">
        <v>225</v>
      </c>
      <c r="G97" s="16">
        <v>100</v>
      </c>
      <c r="H97" s="55">
        <f t="shared" si="4"/>
        <v>325</v>
      </c>
    </row>
    <row r="98" spans="1:8" ht="27.75">
      <c r="A98" s="229"/>
      <c r="B98" s="46" t="s">
        <v>299</v>
      </c>
      <c r="C98" s="16">
        <v>63</v>
      </c>
      <c r="D98" s="16">
        <v>35</v>
      </c>
      <c r="E98" s="7">
        <f t="shared" si="3"/>
        <v>98</v>
      </c>
      <c r="F98" s="16">
        <v>163</v>
      </c>
      <c r="G98" s="16">
        <v>92</v>
      </c>
      <c r="H98" s="55">
        <f t="shared" si="4"/>
        <v>255</v>
      </c>
    </row>
    <row r="99" spans="1:8" ht="27.75">
      <c r="A99" s="229"/>
      <c r="B99" s="46" t="s">
        <v>158</v>
      </c>
      <c r="C99" s="16">
        <v>9</v>
      </c>
      <c r="D99" s="16">
        <v>1</v>
      </c>
      <c r="E99" s="7">
        <f t="shared" si="3"/>
        <v>10</v>
      </c>
      <c r="F99" s="16">
        <v>30</v>
      </c>
      <c r="G99" s="16">
        <v>4</v>
      </c>
      <c r="H99" s="55">
        <f t="shared" si="4"/>
        <v>34</v>
      </c>
    </row>
    <row r="100" spans="1:8" ht="27.75">
      <c r="A100" s="229"/>
      <c r="B100" s="46" t="s">
        <v>298</v>
      </c>
      <c r="C100" s="16">
        <v>39</v>
      </c>
      <c r="D100" s="16">
        <v>17</v>
      </c>
      <c r="E100" s="7">
        <f t="shared" si="3"/>
        <v>56</v>
      </c>
      <c r="F100" s="16">
        <v>229</v>
      </c>
      <c r="G100" s="16">
        <v>81</v>
      </c>
      <c r="H100" s="55">
        <f t="shared" si="4"/>
        <v>310</v>
      </c>
    </row>
    <row r="101" spans="1:8" ht="27.75">
      <c r="A101" s="229"/>
      <c r="B101" s="46" t="s">
        <v>297</v>
      </c>
      <c r="C101" s="16">
        <v>0</v>
      </c>
      <c r="D101" s="16">
        <v>0</v>
      </c>
      <c r="E101" s="7">
        <f t="shared" si="3"/>
        <v>0</v>
      </c>
      <c r="F101" s="16">
        <v>0</v>
      </c>
      <c r="G101" s="16">
        <v>0</v>
      </c>
      <c r="H101" s="55">
        <f t="shared" si="4"/>
        <v>0</v>
      </c>
    </row>
    <row r="102" spans="1:8" ht="27.75">
      <c r="A102" s="229"/>
      <c r="B102" s="46" t="s">
        <v>296</v>
      </c>
      <c r="C102" s="16">
        <v>36</v>
      </c>
      <c r="D102" s="16">
        <v>9</v>
      </c>
      <c r="E102" s="7">
        <f t="shared" si="3"/>
        <v>45</v>
      </c>
      <c r="F102" s="16">
        <v>158</v>
      </c>
      <c r="G102" s="16">
        <v>70</v>
      </c>
      <c r="H102" s="55">
        <f t="shared" si="4"/>
        <v>228</v>
      </c>
    </row>
    <row r="103" spans="1:8" ht="27.75">
      <c r="A103" s="229"/>
      <c r="B103" s="46" t="s">
        <v>295</v>
      </c>
      <c r="C103" s="16">
        <v>5</v>
      </c>
      <c r="D103" s="16">
        <v>4</v>
      </c>
      <c r="E103" s="7">
        <f t="shared" si="3"/>
        <v>9</v>
      </c>
      <c r="F103" s="16">
        <v>40</v>
      </c>
      <c r="G103" s="16">
        <v>36</v>
      </c>
      <c r="H103" s="55">
        <f t="shared" si="4"/>
        <v>76</v>
      </c>
    </row>
    <row r="104" spans="1:8" ht="27.75">
      <c r="A104" s="229"/>
      <c r="B104" s="46" t="s">
        <v>294</v>
      </c>
      <c r="C104" s="16">
        <v>19</v>
      </c>
      <c r="D104" s="16">
        <v>6</v>
      </c>
      <c r="E104" s="7">
        <f t="shared" si="3"/>
        <v>25</v>
      </c>
      <c r="F104" s="16">
        <v>76</v>
      </c>
      <c r="G104" s="16">
        <v>33</v>
      </c>
      <c r="H104" s="55">
        <f t="shared" si="4"/>
        <v>109</v>
      </c>
    </row>
    <row r="105" spans="1:8" ht="27.75">
      <c r="A105" s="229"/>
      <c r="B105" s="46" t="s">
        <v>293</v>
      </c>
      <c r="C105" s="16">
        <v>20</v>
      </c>
      <c r="D105" s="16">
        <v>5</v>
      </c>
      <c r="E105" s="7">
        <f t="shared" si="3"/>
        <v>25</v>
      </c>
      <c r="F105" s="16">
        <v>119</v>
      </c>
      <c r="G105" s="16">
        <v>64</v>
      </c>
      <c r="H105" s="55">
        <f t="shared" si="4"/>
        <v>183</v>
      </c>
    </row>
    <row r="106" spans="1:8" ht="27.75">
      <c r="A106" s="229"/>
      <c r="B106" s="46" t="s">
        <v>292</v>
      </c>
      <c r="C106" s="16">
        <v>0</v>
      </c>
      <c r="D106" s="16">
        <v>0</v>
      </c>
      <c r="E106" s="7">
        <f t="shared" si="3"/>
        <v>0</v>
      </c>
      <c r="F106" s="16">
        <v>0</v>
      </c>
      <c r="G106" s="16">
        <v>0</v>
      </c>
      <c r="H106" s="55">
        <f t="shared" si="4"/>
        <v>0</v>
      </c>
    </row>
    <row r="107" spans="1:8" ht="27.75">
      <c r="A107" s="229"/>
      <c r="B107" s="46" t="s">
        <v>291</v>
      </c>
      <c r="C107" s="16">
        <v>0</v>
      </c>
      <c r="D107" s="16">
        <v>0</v>
      </c>
      <c r="E107" s="7">
        <f t="shared" si="3"/>
        <v>0</v>
      </c>
      <c r="F107" s="16">
        <v>0</v>
      </c>
      <c r="G107" s="16">
        <v>0</v>
      </c>
      <c r="H107" s="55">
        <f t="shared" si="4"/>
        <v>0</v>
      </c>
    </row>
    <row r="108" spans="1:8" ht="27.75">
      <c r="A108" s="229"/>
      <c r="B108" s="46" t="s">
        <v>290</v>
      </c>
      <c r="C108" s="16">
        <v>68</v>
      </c>
      <c r="D108" s="16">
        <v>51</v>
      </c>
      <c r="E108" s="7">
        <f t="shared" si="3"/>
        <v>119</v>
      </c>
      <c r="F108" s="16">
        <v>224</v>
      </c>
      <c r="G108" s="16">
        <v>189</v>
      </c>
      <c r="H108" s="55">
        <f t="shared" si="4"/>
        <v>413</v>
      </c>
    </row>
    <row r="109" spans="1:8" ht="27.75">
      <c r="A109" s="229"/>
      <c r="B109" s="45" t="s">
        <v>289</v>
      </c>
      <c r="C109" s="55">
        <f>SUM(C97:C108)</f>
        <v>363</v>
      </c>
      <c r="D109" s="55">
        <f>SUM(D97:D108)</f>
        <v>177</v>
      </c>
      <c r="E109" s="7">
        <f t="shared" si="3"/>
        <v>540</v>
      </c>
      <c r="F109" s="55">
        <f>SUM(F97:F108)</f>
        <v>1264</v>
      </c>
      <c r="G109" s="55">
        <f>SUM(G97:G108)</f>
        <v>669</v>
      </c>
      <c r="H109" s="55">
        <f t="shared" si="4"/>
        <v>1933</v>
      </c>
    </row>
    <row r="110" spans="1:8" ht="27.75">
      <c r="A110" s="229" t="s">
        <v>288</v>
      </c>
      <c r="B110" s="47" t="s">
        <v>287</v>
      </c>
      <c r="C110" s="15">
        <v>360</v>
      </c>
      <c r="D110" s="15">
        <v>146</v>
      </c>
      <c r="E110" s="24">
        <f t="shared" si="3"/>
        <v>506</v>
      </c>
      <c r="F110" s="15">
        <v>429</v>
      </c>
      <c r="G110" s="15">
        <v>181</v>
      </c>
      <c r="H110" s="54">
        <f t="shared" si="4"/>
        <v>610</v>
      </c>
    </row>
    <row r="111" spans="1:8" ht="27.75">
      <c r="A111" s="229"/>
      <c r="B111" s="47" t="s">
        <v>286</v>
      </c>
      <c r="C111" s="15">
        <v>165</v>
      </c>
      <c r="D111" s="15">
        <v>71</v>
      </c>
      <c r="E111" s="24">
        <f t="shared" si="3"/>
        <v>236</v>
      </c>
      <c r="F111" s="15">
        <v>261</v>
      </c>
      <c r="G111" s="15">
        <v>144</v>
      </c>
      <c r="H111" s="54">
        <f t="shared" si="4"/>
        <v>405</v>
      </c>
    </row>
    <row r="112" spans="1:8" ht="27.75">
      <c r="A112" s="229"/>
      <c r="B112" s="47" t="s">
        <v>285</v>
      </c>
      <c r="C112" s="15">
        <v>0</v>
      </c>
      <c r="D112" s="15">
        <v>0</v>
      </c>
      <c r="E112" s="24">
        <f t="shared" si="3"/>
        <v>0</v>
      </c>
      <c r="F112" s="15">
        <v>0</v>
      </c>
      <c r="G112" s="15">
        <v>0</v>
      </c>
      <c r="H112" s="54">
        <f t="shared" si="4"/>
        <v>0</v>
      </c>
    </row>
    <row r="113" spans="1:8" ht="27.75">
      <c r="A113" s="229"/>
      <c r="B113" s="47" t="s">
        <v>284</v>
      </c>
      <c r="C113" s="15">
        <v>13</v>
      </c>
      <c r="D113" s="15">
        <v>6</v>
      </c>
      <c r="E113" s="24">
        <f t="shared" si="3"/>
        <v>19</v>
      </c>
      <c r="F113" s="15">
        <v>16</v>
      </c>
      <c r="G113" s="15">
        <v>8</v>
      </c>
      <c r="H113" s="54">
        <f t="shared" si="4"/>
        <v>24</v>
      </c>
    </row>
    <row r="114" spans="1:8" ht="27.75">
      <c r="A114" s="229"/>
      <c r="B114" s="47" t="s">
        <v>283</v>
      </c>
      <c r="C114" s="15">
        <v>18</v>
      </c>
      <c r="D114" s="15">
        <v>7</v>
      </c>
      <c r="E114" s="24">
        <f t="shared" si="3"/>
        <v>25</v>
      </c>
      <c r="F114" s="15">
        <v>56</v>
      </c>
      <c r="G114" s="15">
        <v>12</v>
      </c>
      <c r="H114" s="54">
        <f t="shared" si="4"/>
        <v>68</v>
      </c>
    </row>
    <row r="115" spans="1:8" ht="27.75">
      <c r="A115" s="229"/>
      <c r="B115" s="47" t="s">
        <v>282</v>
      </c>
      <c r="C115" s="15">
        <v>33</v>
      </c>
      <c r="D115" s="15">
        <v>10</v>
      </c>
      <c r="E115" s="24">
        <f t="shared" si="3"/>
        <v>43</v>
      </c>
      <c r="F115" s="15">
        <v>46</v>
      </c>
      <c r="G115" s="15">
        <v>13</v>
      </c>
      <c r="H115" s="54">
        <f t="shared" si="4"/>
        <v>59</v>
      </c>
    </row>
    <row r="116" spans="1:8" ht="27.75">
      <c r="A116" s="229"/>
      <c r="B116" s="47" t="s">
        <v>161</v>
      </c>
      <c r="C116" s="15">
        <v>0</v>
      </c>
      <c r="D116" s="15">
        <v>0</v>
      </c>
      <c r="E116" s="24">
        <f t="shared" si="3"/>
        <v>0</v>
      </c>
      <c r="F116" s="15">
        <v>0</v>
      </c>
      <c r="G116" s="15">
        <v>0</v>
      </c>
      <c r="H116" s="54">
        <f t="shared" si="4"/>
        <v>0</v>
      </c>
    </row>
    <row r="117" spans="1:8" ht="27.75">
      <c r="A117" s="229"/>
      <c r="B117" s="47" t="s">
        <v>353</v>
      </c>
      <c r="C117" s="15">
        <v>0</v>
      </c>
      <c r="D117" s="15">
        <v>0</v>
      </c>
      <c r="E117" s="54">
        <f t="shared" si="3"/>
        <v>0</v>
      </c>
      <c r="F117" s="15">
        <v>0</v>
      </c>
      <c r="G117" s="15">
        <v>0</v>
      </c>
      <c r="H117" s="54">
        <f t="shared" si="4"/>
        <v>0</v>
      </c>
    </row>
    <row r="118" spans="1:8" ht="27.75">
      <c r="A118" s="229"/>
      <c r="B118" s="47" t="s">
        <v>354</v>
      </c>
      <c r="C118" s="15">
        <v>5</v>
      </c>
      <c r="D118" s="15">
        <v>1</v>
      </c>
      <c r="E118" s="54">
        <f t="shared" si="3"/>
        <v>6</v>
      </c>
      <c r="F118" s="15">
        <v>5</v>
      </c>
      <c r="G118" s="15">
        <v>1</v>
      </c>
      <c r="H118" s="54">
        <f t="shared" si="4"/>
        <v>6</v>
      </c>
    </row>
    <row r="119" spans="1:8" ht="27.75">
      <c r="A119" s="229"/>
      <c r="B119" s="48" t="s">
        <v>281</v>
      </c>
      <c r="C119" s="24">
        <f>SUM(C110:C118)</f>
        <v>594</v>
      </c>
      <c r="D119" s="54">
        <f>SUM(D110:D118)</f>
        <v>241</v>
      </c>
      <c r="E119" s="54">
        <f t="shared" si="3"/>
        <v>835</v>
      </c>
      <c r="F119" s="24">
        <f>SUM(F110:F118)</f>
        <v>813</v>
      </c>
      <c r="G119" s="54">
        <f>SUM(G110:G118)</f>
        <v>359</v>
      </c>
      <c r="H119" s="54">
        <f t="shared" si="4"/>
        <v>1172</v>
      </c>
    </row>
    <row r="120" spans="1:8" ht="27.75">
      <c r="A120" s="229" t="s">
        <v>167</v>
      </c>
      <c r="B120" s="47" t="s">
        <v>280</v>
      </c>
      <c r="C120" s="15">
        <v>55</v>
      </c>
      <c r="D120" s="15">
        <v>22</v>
      </c>
      <c r="E120" s="56">
        <f t="shared" si="3"/>
        <v>77</v>
      </c>
      <c r="F120" s="15">
        <v>114</v>
      </c>
      <c r="G120" s="15">
        <v>43</v>
      </c>
      <c r="H120" s="56">
        <f t="shared" si="4"/>
        <v>157</v>
      </c>
    </row>
    <row r="121" spans="1:8" ht="27.75">
      <c r="A121" s="229"/>
      <c r="B121" s="47" t="s">
        <v>113</v>
      </c>
      <c r="C121" s="15">
        <v>26</v>
      </c>
      <c r="D121" s="15">
        <v>36</v>
      </c>
      <c r="E121" s="56">
        <f t="shared" si="3"/>
        <v>62</v>
      </c>
      <c r="F121" s="15">
        <v>48</v>
      </c>
      <c r="G121" s="15">
        <v>55</v>
      </c>
      <c r="H121" s="56">
        <f t="shared" si="4"/>
        <v>103</v>
      </c>
    </row>
    <row r="122" spans="1:8" ht="27.75">
      <c r="A122" s="229"/>
      <c r="B122" s="47" t="s">
        <v>279</v>
      </c>
      <c r="C122" s="15">
        <v>2</v>
      </c>
      <c r="D122" s="15">
        <v>1</v>
      </c>
      <c r="E122" s="56">
        <f t="shared" si="3"/>
        <v>3</v>
      </c>
      <c r="F122" s="15">
        <v>5</v>
      </c>
      <c r="G122" s="15">
        <v>1</v>
      </c>
      <c r="H122" s="56">
        <f t="shared" si="4"/>
        <v>6</v>
      </c>
    </row>
    <row r="123" spans="1:8" ht="27.75">
      <c r="A123" s="229"/>
      <c r="B123" s="47" t="s">
        <v>278</v>
      </c>
      <c r="C123" s="15">
        <v>24</v>
      </c>
      <c r="D123" s="15">
        <v>19</v>
      </c>
      <c r="E123" s="56">
        <f t="shared" si="3"/>
        <v>43</v>
      </c>
      <c r="F123" s="15">
        <v>56</v>
      </c>
      <c r="G123" s="15">
        <v>46</v>
      </c>
      <c r="H123" s="56">
        <f t="shared" si="4"/>
        <v>102</v>
      </c>
    </row>
    <row r="124" spans="1:8" ht="27.75">
      <c r="A124" s="229"/>
      <c r="B124" s="47" t="s">
        <v>277</v>
      </c>
      <c r="C124" s="15">
        <v>18</v>
      </c>
      <c r="D124" s="15">
        <v>18</v>
      </c>
      <c r="E124" s="56">
        <f t="shared" si="3"/>
        <v>36</v>
      </c>
      <c r="F124" s="15">
        <v>24</v>
      </c>
      <c r="G124" s="15">
        <v>23</v>
      </c>
      <c r="H124" s="56">
        <f t="shared" si="4"/>
        <v>47</v>
      </c>
    </row>
    <row r="125" spans="1:8" ht="27.75">
      <c r="A125" s="229"/>
      <c r="B125" s="49" t="s">
        <v>276</v>
      </c>
      <c r="C125" s="26"/>
      <c r="D125" s="26"/>
      <c r="E125" s="27">
        <f t="shared" si="3"/>
        <v>0</v>
      </c>
      <c r="F125" s="26"/>
      <c r="G125" s="26"/>
      <c r="H125" s="27">
        <f t="shared" si="4"/>
        <v>0</v>
      </c>
    </row>
    <row r="126" spans="1:8" ht="27.75">
      <c r="A126" s="229"/>
      <c r="B126" s="49" t="s">
        <v>275</v>
      </c>
      <c r="C126" s="26"/>
      <c r="D126" s="26"/>
      <c r="E126" s="27">
        <f t="shared" si="3"/>
        <v>0</v>
      </c>
      <c r="F126" s="26"/>
      <c r="G126" s="26"/>
      <c r="H126" s="27">
        <f t="shared" si="4"/>
        <v>0</v>
      </c>
    </row>
    <row r="127" spans="1:8" ht="27.75">
      <c r="A127" s="229"/>
      <c r="B127" s="49" t="s">
        <v>274</v>
      </c>
      <c r="C127" s="26"/>
      <c r="D127" s="26"/>
      <c r="E127" s="27">
        <f t="shared" si="3"/>
        <v>0</v>
      </c>
      <c r="F127" s="26"/>
      <c r="G127" s="26"/>
      <c r="H127" s="27">
        <f t="shared" si="4"/>
        <v>0</v>
      </c>
    </row>
    <row r="128" spans="1:8" ht="27.75">
      <c r="A128" s="229"/>
      <c r="B128" s="47" t="s">
        <v>189</v>
      </c>
      <c r="C128" s="15">
        <v>7</v>
      </c>
      <c r="D128" s="15">
        <v>3</v>
      </c>
      <c r="E128" s="56">
        <f t="shared" si="3"/>
        <v>10</v>
      </c>
      <c r="F128" s="15">
        <v>7</v>
      </c>
      <c r="G128" s="15">
        <v>3</v>
      </c>
      <c r="H128" s="56">
        <f t="shared" si="4"/>
        <v>10</v>
      </c>
    </row>
    <row r="129" spans="1:8" ht="27.75">
      <c r="A129" s="229"/>
      <c r="B129" s="50" t="s">
        <v>51</v>
      </c>
      <c r="C129" s="27">
        <f aca="true" t="shared" si="5" ref="C129:H129">SUM(C120:C128)</f>
        <v>132</v>
      </c>
      <c r="D129" s="27">
        <f t="shared" si="5"/>
        <v>99</v>
      </c>
      <c r="E129" s="27">
        <f t="shared" si="5"/>
        <v>231</v>
      </c>
      <c r="F129" s="27">
        <f t="shared" si="5"/>
        <v>254</v>
      </c>
      <c r="G129" s="27">
        <f t="shared" si="5"/>
        <v>171</v>
      </c>
      <c r="H129" s="27">
        <f t="shared" si="5"/>
        <v>425</v>
      </c>
    </row>
    <row r="130" spans="1:8" ht="55.5">
      <c r="A130" s="229" t="s">
        <v>273</v>
      </c>
      <c r="B130" s="43" t="s">
        <v>162</v>
      </c>
      <c r="C130" s="28">
        <v>32</v>
      </c>
      <c r="D130" s="28">
        <v>45</v>
      </c>
      <c r="E130" s="27">
        <f t="shared" si="3"/>
        <v>77</v>
      </c>
      <c r="F130" s="28">
        <v>37</v>
      </c>
      <c r="G130" s="28">
        <v>52</v>
      </c>
      <c r="H130" s="27">
        <f t="shared" si="4"/>
        <v>89</v>
      </c>
    </row>
    <row r="131" spans="1:8" ht="26.25" customHeight="1">
      <c r="A131" s="229"/>
      <c r="B131" s="43" t="s">
        <v>163</v>
      </c>
      <c r="C131" s="28">
        <v>0</v>
      </c>
      <c r="D131" s="28">
        <v>0</v>
      </c>
      <c r="E131" s="27">
        <f t="shared" si="3"/>
        <v>0</v>
      </c>
      <c r="F131" s="28">
        <v>0</v>
      </c>
      <c r="G131" s="28">
        <v>0</v>
      </c>
      <c r="H131" s="27">
        <f t="shared" si="4"/>
        <v>0</v>
      </c>
    </row>
    <row r="132" spans="1:8" ht="26.25" customHeight="1">
      <c r="A132" s="229"/>
      <c r="B132" s="43" t="s">
        <v>164</v>
      </c>
      <c r="C132" s="28">
        <v>0</v>
      </c>
      <c r="D132" s="28">
        <v>0</v>
      </c>
      <c r="E132" s="27">
        <f t="shared" si="3"/>
        <v>0</v>
      </c>
      <c r="F132" s="28">
        <v>0</v>
      </c>
      <c r="G132" s="28">
        <v>0</v>
      </c>
      <c r="H132" s="27">
        <f t="shared" si="4"/>
        <v>0</v>
      </c>
    </row>
    <row r="133" spans="1:8" ht="26.25" customHeight="1">
      <c r="A133" s="229"/>
      <c r="B133" s="43" t="s">
        <v>272</v>
      </c>
      <c r="C133" s="28">
        <v>0</v>
      </c>
      <c r="D133" s="28">
        <v>0</v>
      </c>
      <c r="E133" s="27">
        <f t="shared" si="3"/>
        <v>0</v>
      </c>
      <c r="F133" s="28">
        <v>0</v>
      </c>
      <c r="G133" s="28">
        <v>0</v>
      </c>
      <c r="H133" s="27">
        <f t="shared" si="4"/>
        <v>0</v>
      </c>
    </row>
    <row r="134" spans="1:8" ht="26.25" customHeight="1">
      <c r="A134" s="229"/>
      <c r="B134" s="43" t="s">
        <v>165</v>
      </c>
      <c r="C134" s="28">
        <v>4</v>
      </c>
      <c r="D134" s="28">
        <v>16</v>
      </c>
      <c r="E134" s="27">
        <f t="shared" si="3"/>
        <v>20</v>
      </c>
      <c r="F134" s="28">
        <v>10</v>
      </c>
      <c r="G134" s="28">
        <v>18</v>
      </c>
      <c r="H134" s="27">
        <f t="shared" si="4"/>
        <v>28</v>
      </c>
    </row>
    <row r="135" spans="1:8" ht="26.25" customHeight="1">
      <c r="A135" s="229"/>
      <c r="B135" s="43" t="s">
        <v>271</v>
      </c>
      <c r="C135" s="28">
        <v>0</v>
      </c>
      <c r="D135" s="28">
        <v>0</v>
      </c>
      <c r="E135" s="27">
        <f t="shared" si="3"/>
        <v>0</v>
      </c>
      <c r="F135" s="28">
        <v>0</v>
      </c>
      <c r="G135" s="28">
        <v>0</v>
      </c>
      <c r="H135" s="27">
        <f t="shared" si="4"/>
        <v>0</v>
      </c>
    </row>
    <row r="136" spans="1:8" ht="26.25" customHeight="1">
      <c r="A136" s="229"/>
      <c r="B136" s="43" t="s">
        <v>345</v>
      </c>
      <c r="C136" s="28">
        <v>1</v>
      </c>
      <c r="D136" s="28">
        <v>0</v>
      </c>
      <c r="E136" s="27">
        <f t="shared" si="3"/>
        <v>1</v>
      </c>
      <c r="F136" s="28">
        <v>1</v>
      </c>
      <c r="G136" s="28">
        <v>0</v>
      </c>
      <c r="H136" s="27">
        <f t="shared" si="4"/>
        <v>1</v>
      </c>
    </row>
    <row r="137" spans="1:8" ht="26.25" customHeight="1">
      <c r="A137" s="229"/>
      <c r="B137" s="43" t="s">
        <v>270</v>
      </c>
      <c r="C137" s="28">
        <v>0</v>
      </c>
      <c r="D137" s="28">
        <v>0</v>
      </c>
      <c r="E137" s="27">
        <f t="shared" si="3"/>
        <v>0</v>
      </c>
      <c r="F137" s="28">
        <v>0</v>
      </c>
      <c r="G137" s="28">
        <v>0</v>
      </c>
      <c r="H137" s="27">
        <f t="shared" si="4"/>
        <v>0</v>
      </c>
    </row>
    <row r="138" spans="1:8" ht="26.25" customHeight="1">
      <c r="A138" s="229"/>
      <c r="B138" s="43" t="s">
        <v>269</v>
      </c>
      <c r="C138" s="28">
        <v>45</v>
      </c>
      <c r="D138" s="28">
        <v>12</v>
      </c>
      <c r="E138" s="27">
        <f t="shared" si="3"/>
        <v>57</v>
      </c>
      <c r="F138" s="28">
        <v>60</v>
      </c>
      <c r="G138" s="28">
        <v>18</v>
      </c>
      <c r="H138" s="27">
        <f t="shared" si="4"/>
        <v>78</v>
      </c>
    </row>
    <row r="139" spans="1:8" ht="26.25" customHeight="1">
      <c r="A139" s="229"/>
      <c r="B139" s="43" t="s">
        <v>166</v>
      </c>
      <c r="C139" s="28">
        <v>0</v>
      </c>
      <c r="D139" s="28">
        <v>0</v>
      </c>
      <c r="E139" s="27">
        <f t="shared" si="3"/>
        <v>0</v>
      </c>
      <c r="F139" s="28">
        <v>0</v>
      </c>
      <c r="G139" s="28">
        <v>0</v>
      </c>
      <c r="H139" s="27">
        <f t="shared" si="4"/>
        <v>0</v>
      </c>
    </row>
    <row r="140" spans="1:8" ht="26.25" customHeight="1">
      <c r="A140" s="229"/>
      <c r="B140" s="43" t="s">
        <v>268</v>
      </c>
      <c r="C140" s="28">
        <v>0</v>
      </c>
      <c r="D140" s="28">
        <v>0</v>
      </c>
      <c r="E140" s="27">
        <f t="shared" si="3"/>
        <v>0</v>
      </c>
      <c r="F140" s="28">
        <v>0</v>
      </c>
      <c r="G140" s="28">
        <v>0</v>
      </c>
      <c r="H140" s="27">
        <f t="shared" si="4"/>
        <v>0</v>
      </c>
    </row>
    <row r="141" spans="1:8" ht="26.25" customHeight="1">
      <c r="A141" s="229"/>
      <c r="B141" s="43" t="s">
        <v>267</v>
      </c>
      <c r="C141" s="28">
        <v>0</v>
      </c>
      <c r="D141" s="28">
        <v>0</v>
      </c>
      <c r="E141" s="27">
        <f t="shared" si="3"/>
        <v>0</v>
      </c>
      <c r="F141" s="28">
        <v>0</v>
      </c>
      <c r="G141" s="28">
        <v>0</v>
      </c>
      <c r="H141" s="27">
        <f t="shared" si="4"/>
        <v>0</v>
      </c>
    </row>
    <row r="142" spans="1:8" ht="26.25" customHeight="1">
      <c r="A142" s="229"/>
      <c r="B142" s="43" t="s">
        <v>266</v>
      </c>
      <c r="C142" s="28">
        <v>0</v>
      </c>
      <c r="D142" s="28">
        <v>0</v>
      </c>
      <c r="E142" s="27">
        <f t="shared" si="3"/>
        <v>0</v>
      </c>
      <c r="F142" s="28">
        <v>0</v>
      </c>
      <c r="G142" s="28">
        <v>0</v>
      </c>
      <c r="H142" s="27">
        <f t="shared" si="4"/>
        <v>0</v>
      </c>
    </row>
    <row r="143" spans="1:8" ht="27.75">
      <c r="A143" s="229"/>
      <c r="B143" s="51" t="s">
        <v>265</v>
      </c>
      <c r="C143" s="7">
        <f>SUM(C130:C142)</f>
        <v>82</v>
      </c>
      <c r="D143" s="42">
        <f>SUM(D130:D142)</f>
        <v>73</v>
      </c>
      <c r="E143" s="27">
        <f t="shared" si="3"/>
        <v>155</v>
      </c>
      <c r="F143" s="42">
        <f>SUM(F130:F142)</f>
        <v>108</v>
      </c>
      <c r="G143" s="42">
        <f>SUM(G130:G142)</f>
        <v>88</v>
      </c>
      <c r="H143" s="27">
        <f t="shared" si="4"/>
        <v>196</v>
      </c>
    </row>
    <row r="144" spans="1:8" ht="54" customHeight="1">
      <c r="A144" s="228" t="s">
        <v>264</v>
      </c>
      <c r="B144" s="228"/>
      <c r="C144" s="29">
        <f aca="true" t="shared" si="6" ref="C144:H144">C143+C129+C119+C109+C96</f>
        <v>2264</v>
      </c>
      <c r="D144" s="29">
        <f t="shared" si="6"/>
        <v>1245</v>
      </c>
      <c r="E144" s="29">
        <f t="shared" si="6"/>
        <v>3509</v>
      </c>
      <c r="F144" s="29">
        <f t="shared" si="6"/>
        <v>4470</v>
      </c>
      <c r="G144" s="29">
        <f t="shared" si="6"/>
        <v>2532</v>
      </c>
      <c r="H144" s="29">
        <f t="shared" si="6"/>
        <v>7002</v>
      </c>
    </row>
  </sheetData>
  <sheetProtection/>
  <mergeCells count="23">
    <mergeCell ref="C80:E80"/>
    <mergeCell ref="F80:H80"/>
    <mergeCell ref="A82:A96"/>
    <mergeCell ref="A80:B81"/>
    <mergeCell ref="A4:A18"/>
    <mergeCell ref="A2:B3"/>
    <mergeCell ref="A19:A31"/>
    <mergeCell ref="A75:B75"/>
    <mergeCell ref="A76:B76"/>
    <mergeCell ref="A66:B66"/>
    <mergeCell ref="A52:A65"/>
    <mergeCell ref="A32:A41"/>
    <mergeCell ref="A42:A51"/>
    <mergeCell ref="A144:B144"/>
    <mergeCell ref="A110:A119"/>
    <mergeCell ref="A120:A129"/>
    <mergeCell ref="A130:A143"/>
    <mergeCell ref="A97:A109"/>
    <mergeCell ref="A1:H1"/>
    <mergeCell ref="A79:H79"/>
    <mergeCell ref="A77:B77"/>
    <mergeCell ref="F2:H2"/>
    <mergeCell ref="C2:E2"/>
  </mergeCells>
  <printOptions horizontalCentered="1" verticalCentered="1"/>
  <pageMargins left="0.1968503937007874" right="0.5511811023622047" top="0.4724409448818898" bottom="0" header="0" footer="0"/>
  <pageSetup horizontalDpi="200" verticalDpi="200" orientation="portrait" paperSize="9" scale="85" r:id="rId1"/>
  <rowBreaks count="6" manualBreakCount="6">
    <brk id="31" max="7" man="1"/>
    <brk id="66" max="7" man="1"/>
    <brk id="74" min="1" max="8" man="1"/>
    <brk id="96" min="1" max="8" man="1"/>
    <brk id="109" min="1" max="8" man="1"/>
    <brk id="129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rightToLeft="1" zoomScaleSheetLayoutView="80" zoomScalePageLayoutView="0" workbookViewId="0" topLeftCell="A2">
      <selection activeCell="E30" sqref="A6:E30"/>
    </sheetView>
  </sheetViews>
  <sheetFormatPr defaultColWidth="9.00390625" defaultRowHeight="15"/>
  <cols>
    <col min="1" max="1" width="20.421875" style="138" customWidth="1"/>
    <col min="2" max="2" width="26.00390625" style="138" customWidth="1"/>
    <col min="3" max="3" width="16.8515625" style="138" customWidth="1"/>
    <col min="4" max="4" width="15.28125" style="138" customWidth="1"/>
    <col min="5" max="5" width="16.28125" style="138" customWidth="1"/>
    <col min="6" max="16384" width="9.00390625" style="138" customWidth="1"/>
  </cols>
  <sheetData>
    <row r="1" spans="1:5" ht="60">
      <c r="A1" s="35" t="s">
        <v>227</v>
      </c>
      <c r="B1" s="137"/>
      <c r="C1" s="137"/>
      <c r="D1" s="137"/>
      <c r="E1" s="137"/>
    </row>
    <row r="2" spans="1:5" ht="60">
      <c r="A2" s="35" t="s">
        <v>228</v>
      </c>
      <c r="B2" s="137"/>
      <c r="C2" s="137"/>
      <c r="D2" s="137"/>
      <c r="E2" s="137"/>
    </row>
    <row r="3" spans="1:5" ht="60">
      <c r="A3" s="35" t="s">
        <v>250</v>
      </c>
      <c r="B3" s="137"/>
      <c r="C3" s="137"/>
      <c r="D3" s="137"/>
      <c r="E3" s="137"/>
    </row>
    <row r="4" spans="1:5" ht="30">
      <c r="A4" s="137"/>
      <c r="B4" s="137"/>
      <c r="C4" s="137"/>
      <c r="D4" s="137"/>
      <c r="E4" s="137"/>
    </row>
    <row r="5" spans="1:5" ht="30">
      <c r="A5" s="137"/>
      <c r="B5" s="137"/>
      <c r="C5" s="137"/>
      <c r="D5" s="137"/>
      <c r="E5" s="137"/>
    </row>
    <row r="6" spans="1:5" ht="38.25" customHeight="1">
      <c r="A6" s="232" t="s">
        <v>355</v>
      </c>
      <c r="B6" s="232"/>
      <c r="C6" s="232"/>
      <c r="D6" s="232"/>
      <c r="E6" s="232"/>
    </row>
    <row r="7" spans="1:5" ht="24.75" customHeight="1">
      <c r="A7" s="233" t="s">
        <v>168</v>
      </c>
      <c r="B7" s="233"/>
      <c r="C7" s="132" t="s">
        <v>89</v>
      </c>
      <c r="D7" s="132" t="s">
        <v>96</v>
      </c>
      <c r="E7" s="132" t="s">
        <v>67</v>
      </c>
    </row>
    <row r="8" spans="1:11" ht="24.75" customHeight="1">
      <c r="A8" s="234" t="s">
        <v>169</v>
      </c>
      <c r="B8" s="133" t="s">
        <v>68</v>
      </c>
      <c r="C8" s="133">
        <f>'طلاب المرحلة الاولى'!G160</f>
        <v>58425</v>
      </c>
      <c r="D8" s="133">
        <f>'طلاب المرحلة الاولى'!H160</f>
        <v>79555</v>
      </c>
      <c r="E8" s="133">
        <f>C8+D8</f>
        <v>137980</v>
      </c>
      <c r="F8" s="139"/>
      <c r="G8" s="139"/>
      <c r="H8" s="139"/>
      <c r="I8" s="139"/>
      <c r="J8" s="139"/>
      <c r="K8" s="139"/>
    </row>
    <row r="9" spans="1:11" ht="24.75" customHeight="1">
      <c r="A9" s="234"/>
      <c r="B9" s="133" t="s">
        <v>69</v>
      </c>
      <c r="C9" s="133">
        <f>'طلاب المرحلة الاولى'!G161</f>
        <v>49642</v>
      </c>
      <c r="D9" s="133">
        <f>'طلاب المرحلة الاولى'!H161</f>
        <v>39209</v>
      </c>
      <c r="E9" s="133">
        <f>C9+D9</f>
        <v>88851</v>
      </c>
      <c r="F9" s="139"/>
      <c r="G9" s="139"/>
      <c r="H9" s="139"/>
      <c r="I9" s="139"/>
      <c r="J9" s="139"/>
      <c r="K9" s="139"/>
    </row>
    <row r="10" spans="1:11" ht="24.75" customHeight="1">
      <c r="A10" s="234"/>
      <c r="B10" s="133" t="s">
        <v>6</v>
      </c>
      <c r="C10" s="133">
        <f>'طلاب المرحلة الاولى'!G162</f>
        <v>31950</v>
      </c>
      <c r="D10" s="133">
        <f>'طلاب المرحلة الاولى'!H162</f>
        <v>39054</v>
      </c>
      <c r="E10" s="133">
        <f>C10+D10</f>
        <v>71004</v>
      </c>
      <c r="F10" s="139"/>
      <c r="G10" s="139"/>
      <c r="H10" s="139"/>
      <c r="I10" s="139"/>
      <c r="J10" s="139"/>
      <c r="K10" s="139"/>
    </row>
    <row r="11" spans="1:11" ht="24.75" customHeight="1">
      <c r="A11" s="234"/>
      <c r="B11" s="133" t="s">
        <v>60</v>
      </c>
      <c r="C11" s="133">
        <f>'طلاب المرحلة الاولى'!G163</f>
        <v>26368</v>
      </c>
      <c r="D11" s="133">
        <f>'طلاب المرحلة الاولى'!H163</f>
        <v>31626</v>
      </c>
      <c r="E11" s="133">
        <f>C11+D11</f>
        <v>57994</v>
      </c>
      <c r="F11" s="139"/>
      <c r="G11" s="139"/>
      <c r="H11" s="139"/>
      <c r="I11" s="139"/>
      <c r="J11" s="139"/>
      <c r="K11" s="139"/>
    </row>
    <row r="12" spans="1:11" ht="24.75" customHeight="1">
      <c r="A12" s="234"/>
      <c r="B12" s="133" t="s">
        <v>12</v>
      </c>
      <c r="C12" s="133">
        <f>'طلاب المرحلة الاولى'!G164</f>
        <v>22100</v>
      </c>
      <c r="D12" s="133">
        <f>'طلاب المرحلة الاولى'!H164</f>
        <v>22133</v>
      </c>
      <c r="E12" s="133">
        <f>C12+D12</f>
        <v>44233</v>
      </c>
      <c r="F12" s="139"/>
      <c r="G12" s="139"/>
      <c r="H12" s="139"/>
      <c r="I12" s="139"/>
      <c r="J12" s="139"/>
      <c r="K12" s="139"/>
    </row>
    <row r="13" spans="1:11" ht="49.5" customHeight="1">
      <c r="A13" s="234"/>
      <c r="B13" s="36" t="s">
        <v>337</v>
      </c>
      <c r="C13" s="36">
        <f>SUM(C8:C12)</f>
        <v>188485</v>
      </c>
      <c r="D13" s="36">
        <f>SUM(D8:D12)</f>
        <v>211577</v>
      </c>
      <c r="E13" s="36">
        <f aca="true" t="shared" si="0" ref="E13:E28">C13+D13</f>
        <v>400062</v>
      </c>
      <c r="F13" s="139"/>
      <c r="G13" s="139"/>
      <c r="H13" s="139"/>
      <c r="I13" s="139"/>
      <c r="J13" s="139"/>
      <c r="K13" s="139"/>
    </row>
    <row r="14" spans="1:14" ht="24.75" customHeight="1">
      <c r="A14" s="234"/>
      <c r="B14" s="133" t="s">
        <v>170</v>
      </c>
      <c r="C14" s="133">
        <f>'معاهد عليا وافتراضية '!C49</f>
        <v>4392</v>
      </c>
      <c r="D14" s="133">
        <f>'معاهد عليا وافتراضية '!D49</f>
        <v>1587</v>
      </c>
      <c r="E14" s="133">
        <f t="shared" si="0"/>
        <v>5979</v>
      </c>
      <c r="G14" s="139"/>
      <c r="H14" s="139"/>
      <c r="I14" s="139"/>
      <c r="J14" s="139"/>
      <c r="K14" s="139"/>
      <c r="L14" s="139"/>
      <c r="M14" s="139"/>
      <c r="N14" s="139"/>
    </row>
    <row r="15" spans="1:5" ht="24.75" customHeight="1">
      <c r="A15" s="234"/>
      <c r="B15" s="133" t="s">
        <v>335</v>
      </c>
      <c r="C15" s="133">
        <f>'معاهد عليا وافتراضية '!D11</f>
        <v>588</v>
      </c>
      <c r="D15" s="133">
        <f>'معاهد عليا وافتراضية '!E11</f>
        <v>230</v>
      </c>
      <c r="E15" s="133">
        <f t="shared" si="0"/>
        <v>818</v>
      </c>
    </row>
    <row r="16" spans="1:5" ht="49.5" customHeight="1">
      <c r="A16" s="234"/>
      <c r="B16" s="37" t="s">
        <v>171</v>
      </c>
      <c r="C16" s="132">
        <f>C13+C14+C15</f>
        <v>193465</v>
      </c>
      <c r="D16" s="132">
        <f>D13+D14+D15</f>
        <v>213394</v>
      </c>
      <c r="E16" s="132">
        <f t="shared" si="0"/>
        <v>406859</v>
      </c>
    </row>
    <row r="17" spans="1:13" ht="24.75" customHeight="1">
      <c r="A17" s="234" t="s">
        <v>172</v>
      </c>
      <c r="B17" s="133" t="s">
        <v>68</v>
      </c>
      <c r="C17" s="38">
        <f>'طلاب الدراسات العليا '!J135</f>
        <v>7194</v>
      </c>
      <c r="D17" s="38">
        <f>'طلاب الدراسات العليا '!K135</f>
        <v>5113</v>
      </c>
      <c r="E17" s="38">
        <f>C17+D17</f>
        <v>12307</v>
      </c>
      <c r="K17" s="140"/>
      <c r="L17" s="140"/>
      <c r="M17" s="140"/>
    </row>
    <row r="18" spans="1:13" ht="24.75" customHeight="1">
      <c r="A18" s="234"/>
      <c r="B18" s="133" t="s">
        <v>69</v>
      </c>
      <c r="C18" s="38">
        <f>'طلاب الدراسات العليا '!J136</f>
        <v>2050</v>
      </c>
      <c r="D18" s="38">
        <f>'طلاب الدراسات العليا '!K136</f>
        <v>1312</v>
      </c>
      <c r="E18" s="133">
        <f t="shared" si="0"/>
        <v>3362</v>
      </c>
      <c r="K18" s="140"/>
      <c r="L18" s="140"/>
      <c r="M18" s="140"/>
    </row>
    <row r="19" spans="1:13" ht="24.75" customHeight="1">
      <c r="A19" s="234"/>
      <c r="B19" s="133" t="s">
        <v>6</v>
      </c>
      <c r="C19" s="38">
        <f>'طلاب الدراسات العليا '!J137</f>
        <v>1322</v>
      </c>
      <c r="D19" s="38">
        <f>'طلاب الدراسات العليا '!K137</f>
        <v>1432</v>
      </c>
      <c r="E19" s="133">
        <f t="shared" si="0"/>
        <v>2754</v>
      </c>
      <c r="K19" s="140"/>
      <c r="L19" s="140"/>
      <c r="M19" s="140"/>
    </row>
    <row r="20" spans="1:13" ht="24.75" customHeight="1">
      <c r="A20" s="234"/>
      <c r="B20" s="133" t="s">
        <v>60</v>
      </c>
      <c r="C20" s="38">
        <f>'طلاب الدراسات العليا '!J138</f>
        <v>952</v>
      </c>
      <c r="D20" s="38">
        <f>'طلاب الدراسات العليا '!K138</f>
        <v>935</v>
      </c>
      <c r="E20" s="133">
        <f t="shared" si="0"/>
        <v>1887</v>
      </c>
      <c r="K20" s="140"/>
      <c r="L20" s="140"/>
      <c r="M20" s="140"/>
    </row>
    <row r="21" spans="1:13" ht="24.75" customHeight="1">
      <c r="A21" s="234"/>
      <c r="B21" s="133" t="s">
        <v>12</v>
      </c>
      <c r="C21" s="38">
        <f>'طلاب الدراسات العليا '!J139</f>
        <v>167</v>
      </c>
      <c r="D21" s="38">
        <f>'طلاب الدراسات العليا '!K139</f>
        <v>119</v>
      </c>
      <c r="E21" s="133">
        <f t="shared" si="0"/>
        <v>286</v>
      </c>
      <c r="K21" s="140"/>
      <c r="L21" s="140"/>
      <c r="M21" s="140"/>
    </row>
    <row r="22" spans="1:13" ht="48" customHeight="1">
      <c r="A22" s="234"/>
      <c r="B22" s="36" t="s">
        <v>337</v>
      </c>
      <c r="C22" s="36">
        <f>SUM(C17:C21)</f>
        <v>11685</v>
      </c>
      <c r="D22" s="36">
        <f>SUM(D17:D21)</f>
        <v>8911</v>
      </c>
      <c r="E22" s="36">
        <f t="shared" si="0"/>
        <v>20596</v>
      </c>
      <c r="K22" s="140"/>
      <c r="L22" s="140"/>
      <c r="M22" s="140"/>
    </row>
    <row r="23" spans="1:5" ht="24.75" customHeight="1">
      <c r="A23" s="234"/>
      <c r="B23" s="133" t="s">
        <v>170</v>
      </c>
      <c r="C23" s="133">
        <f>'معاهد عليا وافتراضية '!C59</f>
        <v>1458</v>
      </c>
      <c r="D23" s="133">
        <f>'معاهد عليا وافتراضية '!D59</f>
        <v>377</v>
      </c>
      <c r="E23" s="133">
        <f t="shared" si="0"/>
        <v>1835</v>
      </c>
    </row>
    <row r="24" spans="1:5" ht="24.75" customHeight="1">
      <c r="A24" s="234"/>
      <c r="B24" s="133" t="s">
        <v>336</v>
      </c>
      <c r="C24" s="133">
        <f>'معاهد عليا وافتراضية '!D9+'معاهد عليا وافتراضية '!D10+'معاهد عليا وافتراضية '!D12</f>
        <v>338</v>
      </c>
      <c r="D24" s="133">
        <f>'معاهد عليا وافتراضية '!E9+'معاهد عليا وافتراضية '!E10+'معاهد عليا وافتراضية '!E12</f>
        <v>177</v>
      </c>
      <c r="E24" s="133">
        <f t="shared" si="0"/>
        <v>515</v>
      </c>
    </row>
    <row r="25" spans="1:5" ht="51" customHeight="1">
      <c r="A25" s="234"/>
      <c r="B25" s="37" t="s">
        <v>173</v>
      </c>
      <c r="C25" s="132">
        <f>C22+C23+C24</f>
        <v>13481</v>
      </c>
      <c r="D25" s="132">
        <f>D22+D23+D24</f>
        <v>9465</v>
      </c>
      <c r="E25" s="132">
        <f t="shared" si="0"/>
        <v>22946</v>
      </c>
    </row>
    <row r="26" spans="1:5" ht="24.75" customHeight="1">
      <c r="A26" s="234" t="s">
        <v>174</v>
      </c>
      <c r="B26" s="234"/>
      <c r="C26" s="133">
        <f>مفتوح!M22</f>
        <v>89490</v>
      </c>
      <c r="D26" s="133">
        <f>مفتوح!N22</f>
        <v>71261</v>
      </c>
      <c r="E26" s="133">
        <f t="shared" si="0"/>
        <v>160751</v>
      </c>
    </row>
    <row r="27" spans="1:5" ht="24.75" customHeight="1">
      <c r="A27" s="234" t="s">
        <v>175</v>
      </c>
      <c r="B27" s="234"/>
      <c r="C27" s="133">
        <f>'خاصة '!G104</f>
        <v>18793</v>
      </c>
      <c r="D27" s="133">
        <f>'خاصة '!H104</f>
        <v>8108</v>
      </c>
      <c r="E27" s="133">
        <f t="shared" si="0"/>
        <v>26901</v>
      </c>
    </row>
    <row r="28" spans="1:5" ht="48" customHeight="1">
      <c r="A28" s="234" t="s">
        <v>251</v>
      </c>
      <c r="B28" s="234"/>
      <c r="C28" s="133">
        <f>'معاهد متوسطة '!F66</f>
        <v>20772</v>
      </c>
      <c r="D28" s="133">
        <f>'معاهد متوسطة '!G66</f>
        <v>13328</v>
      </c>
      <c r="E28" s="133">
        <f t="shared" si="0"/>
        <v>34100</v>
      </c>
    </row>
    <row r="29" spans="1:5" ht="42.75" customHeight="1">
      <c r="A29" s="234" t="s">
        <v>252</v>
      </c>
      <c r="B29" s="234"/>
      <c r="C29" s="133" t="s">
        <v>331</v>
      </c>
      <c r="D29" s="133" t="s">
        <v>331</v>
      </c>
      <c r="E29" s="133" t="s">
        <v>331</v>
      </c>
    </row>
    <row r="30" spans="1:5" ht="46.5" customHeight="1">
      <c r="A30" s="236" t="s">
        <v>176</v>
      </c>
      <c r="B30" s="237"/>
      <c r="C30" s="39">
        <f>C16+C25+C26+C27+C28</f>
        <v>336001</v>
      </c>
      <c r="D30" s="39">
        <f>D16+D25+D26+D27+D28</f>
        <v>315556</v>
      </c>
      <c r="E30" s="39">
        <f>C30+D30</f>
        <v>651557</v>
      </c>
    </row>
    <row r="31" spans="1:5" ht="27.75">
      <c r="A31" s="235"/>
      <c r="B31" s="235"/>
      <c r="C31" s="235"/>
      <c r="D31" s="235"/>
      <c r="E31" s="235"/>
    </row>
    <row r="37" spans="2:5" ht="27.75">
      <c r="B37" s="139"/>
      <c r="C37" s="139"/>
      <c r="D37" s="139"/>
      <c r="E37" s="139"/>
    </row>
    <row r="38" spans="2:5" ht="27.75">
      <c r="B38" s="139"/>
      <c r="C38" s="139"/>
      <c r="D38" s="139"/>
      <c r="E38" s="139"/>
    </row>
    <row r="39" spans="2:5" ht="27.75">
      <c r="B39" s="139"/>
      <c r="C39" s="139"/>
      <c r="D39" s="139"/>
      <c r="E39" s="139"/>
    </row>
    <row r="40" spans="2:5" ht="27.75">
      <c r="B40" s="139"/>
      <c r="C40" s="139"/>
      <c r="D40" s="139"/>
      <c r="E40" s="139"/>
    </row>
    <row r="41" spans="2:5" ht="27.75">
      <c r="B41" s="139"/>
      <c r="C41" s="139"/>
      <c r="D41" s="139"/>
      <c r="E41" s="139"/>
    </row>
    <row r="42" spans="2:5" ht="27.75">
      <c r="B42" s="139"/>
      <c r="C42" s="139"/>
      <c r="D42" s="139"/>
      <c r="E42" s="139"/>
    </row>
  </sheetData>
  <sheetProtection/>
  <mergeCells count="10">
    <mergeCell ref="A6:E6"/>
    <mergeCell ref="A7:B7"/>
    <mergeCell ref="A8:A16"/>
    <mergeCell ref="A17:A25"/>
    <mergeCell ref="A26:B26"/>
    <mergeCell ref="A31:E31"/>
    <mergeCell ref="A27:B27"/>
    <mergeCell ref="A28:B28"/>
    <mergeCell ref="A30:B30"/>
    <mergeCell ref="A29:B29"/>
  </mergeCells>
  <printOptions horizontalCentered="1" verticalCentered="1"/>
  <pageMargins left="0" right="0.1968503937007874" top="0" bottom="0" header="0" footer="0"/>
  <pageSetup horizontalDpi="600" verticalDpi="600" orientation="portrait" paperSize="9" scale="90" r:id="rId2"/>
  <rowBreaks count="1" manualBreakCount="1">
    <brk id="30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30"/>
  <sheetViews>
    <sheetView rightToLeft="1" zoomScale="85" zoomScaleNormal="85" zoomScalePageLayoutView="0" workbookViewId="0" topLeftCell="A124">
      <selection activeCell="G59" sqref="G59"/>
    </sheetView>
  </sheetViews>
  <sheetFormatPr defaultColWidth="9.140625" defaultRowHeight="15"/>
  <cols>
    <col min="1" max="1" width="18.28125" style="85" customWidth="1"/>
    <col min="2" max="2" width="13.140625" style="85" customWidth="1"/>
    <col min="3" max="14" width="9.00390625" style="0" customWidth="1"/>
  </cols>
  <sheetData>
    <row r="3" spans="1:14" ht="27.75" customHeight="1">
      <c r="A3" s="241" t="s">
        <v>390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31.5" customHeight="1">
      <c r="A4" s="159" t="s">
        <v>377</v>
      </c>
      <c r="B4" s="242" t="s">
        <v>243</v>
      </c>
      <c r="C4" s="242"/>
      <c r="D4" s="242" t="s">
        <v>244</v>
      </c>
      <c r="E4" s="242"/>
      <c r="F4" s="242" t="s">
        <v>245</v>
      </c>
      <c r="G4" s="242"/>
      <c r="H4" s="242" t="s">
        <v>246</v>
      </c>
      <c r="I4" s="242"/>
      <c r="J4" s="242" t="s">
        <v>407</v>
      </c>
      <c r="K4" s="242"/>
      <c r="L4" s="242" t="s">
        <v>408</v>
      </c>
      <c r="M4" s="242"/>
      <c r="N4" s="242"/>
    </row>
    <row r="5" spans="1:14" ht="27.75">
      <c r="A5" s="159"/>
      <c r="B5" s="78" t="s">
        <v>89</v>
      </c>
      <c r="C5" s="78" t="s">
        <v>96</v>
      </c>
      <c r="D5" s="78" t="s">
        <v>89</v>
      </c>
      <c r="E5" s="78" t="s">
        <v>96</v>
      </c>
      <c r="F5" s="78" t="s">
        <v>89</v>
      </c>
      <c r="G5" s="78" t="s">
        <v>96</v>
      </c>
      <c r="H5" s="78" t="s">
        <v>89</v>
      </c>
      <c r="I5" s="78" t="s">
        <v>96</v>
      </c>
      <c r="J5" s="78" t="s">
        <v>89</v>
      </c>
      <c r="K5" s="78" t="s">
        <v>96</v>
      </c>
      <c r="L5" s="78" t="s">
        <v>89</v>
      </c>
      <c r="M5" s="78" t="s">
        <v>96</v>
      </c>
      <c r="N5" s="78" t="s">
        <v>409</v>
      </c>
    </row>
    <row r="6" spans="1:14" ht="27.75">
      <c r="A6" s="61" t="s">
        <v>3</v>
      </c>
      <c r="B6" s="81">
        <v>2410</v>
      </c>
      <c r="C6" s="76">
        <v>1601</v>
      </c>
      <c r="D6" s="68">
        <v>1948</v>
      </c>
      <c r="E6" s="68">
        <v>953</v>
      </c>
      <c r="F6" s="72">
        <v>1319</v>
      </c>
      <c r="G6" s="72">
        <v>935</v>
      </c>
      <c r="H6" s="74">
        <v>854</v>
      </c>
      <c r="I6" s="74">
        <v>721</v>
      </c>
      <c r="J6" s="65">
        <v>744</v>
      </c>
      <c r="K6" s="65">
        <v>382</v>
      </c>
      <c r="L6" s="77">
        <f>J6+H6+F6+D6+B6</f>
        <v>7275</v>
      </c>
      <c r="M6" s="77">
        <f>K6+I6+G6+E6+C6</f>
        <v>4592</v>
      </c>
      <c r="N6" s="77">
        <f>SUM(L6:M6)</f>
        <v>11867</v>
      </c>
    </row>
    <row r="7" spans="1:14" ht="27.75">
      <c r="A7" s="61" t="s">
        <v>133</v>
      </c>
      <c r="B7" s="61">
        <v>890</v>
      </c>
      <c r="C7" s="61">
        <v>531</v>
      </c>
      <c r="D7" s="68">
        <v>831</v>
      </c>
      <c r="E7" s="68">
        <v>430</v>
      </c>
      <c r="F7" s="72">
        <v>684</v>
      </c>
      <c r="G7" s="72">
        <v>313</v>
      </c>
      <c r="H7" s="74">
        <v>472</v>
      </c>
      <c r="I7" s="74">
        <v>348</v>
      </c>
      <c r="J7" s="76">
        <v>0</v>
      </c>
      <c r="K7" s="76">
        <v>0</v>
      </c>
      <c r="L7" s="77">
        <f aca="true" t="shared" si="0" ref="L7:L47">J7+H7+F7+D7+B7</f>
        <v>2877</v>
      </c>
      <c r="M7" s="77">
        <f aca="true" t="shared" si="1" ref="M7:M47">K7+I7+G7+E7+C7</f>
        <v>1622</v>
      </c>
      <c r="N7" s="77">
        <f aca="true" t="shared" si="2" ref="N7:N47">SUM(L7:M7)</f>
        <v>4499</v>
      </c>
    </row>
    <row r="8" spans="1:14" ht="27.75">
      <c r="A8" s="61" t="s">
        <v>10</v>
      </c>
      <c r="B8" s="61">
        <v>411</v>
      </c>
      <c r="C8" s="61">
        <v>1801</v>
      </c>
      <c r="D8" s="68">
        <v>443</v>
      </c>
      <c r="E8" s="68">
        <v>686</v>
      </c>
      <c r="F8" s="72">
        <v>199</v>
      </c>
      <c r="G8" s="72">
        <v>780</v>
      </c>
      <c r="H8" s="74">
        <v>272</v>
      </c>
      <c r="I8" s="74">
        <v>801</v>
      </c>
      <c r="J8" s="65">
        <v>8</v>
      </c>
      <c r="K8" s="65">
        <v>35</v>
      </c>
      <c r="L8" s="77">
        <f t="shared" si="0"/>
        <v>1333</v>
      </c>
      <c r="M8" s="77">
        <f t="shared" si="1"/>
        <v>4103</v>
      </c>
      <c r="N8" s="77">
        <f t="shared" si="2"/>
        <v>5436</v>
      </c>
    </row>
    <row r="9" spans="1:14" ht="27.75">
      <c r="A9" s="61" t="s">
        <v>124</v>
      </c>
      <c r="B9" s="61">
        <v>1980</v>
      </c>
      <c r="C9" s="61">
        <v>1156</v>
      </c>
      <c r="D9" s="68">
        <v>2405</v>
      </c>
      <c r="E9" s="68">
        <v>902</v>
      </c>
      <c r="F9" s="72">
        <v>1695</v>
      </c>
      <c r="G9" s="72">
        <v>1082</v>
      </c>
      <c r="H9" s="76">
        <v>1236</v>
      </c>
      <c r="I9" s="76">
        <v>1139</v>
      </c>
      <c r="J9" s="65">
        <v>1348</v>
      </c>
      <c r="K9" s="65">
        <v>846</v>
      </c>
      <c r="L9" s="77">
        <f t="shared" si="0"/>
        <v>8664</v>
      </c>
      <c r="M9" s="77">
        <f t="shared" si="1"/>
        <v>5125</v>
      </c>
      <c r="N9" s="77">
        <f t="shared" si="2"/>
        <v>13789</v>
      </c>
    </row>
    <row r="10" spans="1:14" ht="27.75">
      <c r="A10" s="61" t="s">
        <v>13</v>
      </c>
      <c r="B10" s="61">
        <v>776</v>
      </c>
      <c r="C10" s="61">
        <v>1146</v>
      </c>
      <c r="D10" s="68">
        <v>838</v>
      </c>
      <c r="E10" s="68">
        <v>842</v>
      </c>
      <c r="F10" s="72">
        <v>411</v>
      </c>
      <c r="G10" s="72">
        <v>466</v>
      </c>
      <c r="H10" s="74">
        <v>359</v>
      </c>
      <c r="I10" s="74">
        <v>453</v>
      </c>
      <c r="J10" s="76">
        <v>0</v>
      </c>
      <c r="K10" s="76">
        <v>0</v>
      </c>
      <c r="L10" s="77">
        <f t="shared" si="0"/>
        <v>2384</v>
      </c>
      <c r="M10" s="77">
        <f t="shared" si="1"/>
        <v>2907</v>
      </c>
      <c r="N10" s="77">
        <f t="shared" si="2"/>
        <v>5291</v>
      </c>
    </row>
    <row r="11" spans="1:14" ht="55.5">
      <c r="A11" s="61" t="s">
        <v>375</v>
      </c>
      <c r="B11" s="81">
        <v>5915</v>
      </c>
      <c r="C11" s="76">
        <v>2331</v>
      </c>
      <c r="D11" s="76">
        <v>6566</v>
      </c>
      <c r="E11" s="76">
        <v>2334</v>
      </c>
      <c r="F11" s="76">
        <v>3301</v>
      </c>
      <c r="G11" s="76">
        <v>1427</v>
      </c>
      <c r="H11" s="76">
        <v>3465</v>
      </c>
      <c r="I11" s="76">
        <v>881</v>
      </c>
      <c r="J11" s="75">
        <v>208</v>
      </c>
      <c r="K11" s="75">
        <v>117</v>
      </c>
      <c r="L11" s="77">
        <f t="shared" si="0"/>
        <v>19455</v>
      </c>
      <c r="M11" s="77">
        <f t="shared" si="1"/>
        <v>7090</v>
      </c>
      <c r="N11" s="77">
        <f t="shared" si="2"/>
        <v>26545</v>
      </c>
    </row>
    <row r="12" spans="1:14" ht="27.75">
      <c r="A12" s="61" t="s">
        <v>122</v>
      </c>
      <c r="B12" s="61">
        <v>771</v>
      </c>
      <c r="C12" s="61">
        <v>503</v>
      </c>
      <c r="D12" s="68">
        <v>470</v>
      </c>
      <c r="E12" s="68">
        <v>345</v>
      </c>
      <c r="F12" s="72">
        <v>459</v>
      </c>
      <c r="G12" s="72">
        <v>481</v>
      </c>
      <c r="H12" s="74">
        <v>429</v>
      </c>
      <c r="I12" s="74">
        <v>417</v>
      </c>
      <c r="J12" s="76">
        <v>0</v>
      </c>
      <c r="K12" s="76">
        <v>0</v>
      </c>
      <c r="L12" s="77">
        <f t="shared" si="0"/>
        <v>2129</v>
      </c>
      <c r="M12" s="77">
        <f t="shared" si="1"/>
        <v>1746</v>
      </c>
      <c r="N12" s="77">
        <f t="shared" si="2"/>
        <v>3875</v>
      </c>
    </row>
    <row r="13" spans="1:14" ht="27.75">
      <c r="A13" s="61" t="s">
        <v>378</v>
      </c>
      <c r="B13" s="61">
        <v>1219</v>
      </c>
      <c r="C13" s="61">
        <v>1392</v>
      </c>
      <c r="D13" s="68">
        <v>1026</v>
      </c>
      <c r="E13" s="68">
        <v>589</v>
      </c>
      <c r="F13" s="72">
        <v>936</v>
      </c>
      <c r="G13" s="72">
        <v>1182</v>
      </c>
      <c r="H13" s="74">
        <v>646</v>
      </c>
      <c r="I13" s="74">
        <v>812</v>
      </c>
      <c r="J13" s="65">
        <v>1093</v>
      </c>
      <c r="K13" s="65">
        <v>697</v>
      </c>
      <c r="L13" s="77">
        <f t="shared" si="0"/>
        <v>4920</v>
      </c>
      <c r="M13" s="77">
        <f t="shared" si="1"/>
        <v>4672</v>
      </c>
      <c r="N13" s="77">
        <f t="shared" si="2"/>
        <v>9592</v>
      </c>
    </row>
    <row r="14" spans="1:14" ht="27.75">
      <c r="A14" s="61" t="s">
        <v>379</v>
      </c>
      <c r="B14" s="61">
        <v>314</v>
      </c>
      <c r="C14" s="61">
        <v>424</v>
      </c>
      <c r="D14" s="68">
        <v>795</v>
      </c>
      <c r="E14" s="68">
        <v>563</v>
      </c>
      <c r="F14" s="76">
        <v>0</v>
      </c>
      <c r="G14" s="76">
        <v>0</v>
      </c>
      <c r="H14" s="74">
        <v>40</v>
      </c>
      <c r="I14" s="74">
        <v>51</v>
      </c>
      <c r="J14" s="65">
        <v>729</v>
      </c>
      <c r="K14" s="65">
        <v>540</v>
      </c>
      <c r="L14" s="77">
        <f t="shared" si="0"/>
        <v>1878</v>
      </c>
      <c r="M14" s="77">
        <f t="shared" si="1"/>
        <v>1578</v>
      </c>
      <c r="N14" s="77">
        <f t="shared" si="2"/>
        <v>3456</v>
      </c>
    </row>
    <row r="15" spans="1:14" ht="27.75">
      <c r="A15" s="61" t="s">
        <v>406</v>
      </c>
      <c r="B15" s="61">
        <v>0</v>
      </c>
      <c r="C15" s="61">
        <v>0</v>
      </c>
      <c r="D15" s="68">
        <v>0</v>
      </c>
      <c r="E15" s="68">
        <v>0</v>
      </c>
      <c r="F15" s="76">
        <v>0</v>
      </c>
      <c r="G15" s="76">
        <v>0</v>
      </c>
      <c r="H15" s="74">
        <v>0</v>
      </c>
      <c r="I15" s="74">
        <v>0</v>
      </c>
      <c r="J15" s="65">
        <v>114</v>
      </c>
      <c r="K15" s="65">
        <v>53</v>
      </c>
      <c r="L15" s="77">
        <f t="shared" si="0"/>
        <v>114</v>
      </c>
      <c r="M15" s="77">
        <f t="shared" si="1"/>
        <v>53</v>
      </c>
      <c r="N15" s="77">
        <f t="shared" si="2"/>
        <v>167</v>
      </c>
    </row>
    <row r="16" spans="1:14" ht="27.75">
      <c r="A16" s="61" t="s">
        <v>401</v>
      </c>
      <c r="B16" s="61">
        <v>0</v>
      </c>
      <c r="C16" s="61">
        <v>0</v>
      </c>
      <c r="D16" s="68">
        <v>768</v>
      </c>
      <c r="E16" s="68">
        <v>979</v>
      </c>
      <c r="F16" s="76">
        <v>1244</v>
      </c>
      <c r="G16" s="76">
        <v>554</v>
      </c>
      <c r="H16" s="76">
        <v>0</v>
      </c>
      <c r="I16" s="76">
        <v>0</v>
      </c>
      <c r="J16" s="76">
        <v>0</v>
      </c>
      <c r="K16" s="76">
        <v>0</v>
      </c>
      <c r="L16" s="77">
        <f t="shared" si="0"/>
        <v>2012</v>
      </c>
      <c r="M16" s="77">
        <f t="shared" si="1"/>
        <v>1533</v>
      </c>
      <c r="N16" s="77">
        <f t="shared" si="2"/>
        <v>3545</v>
      </c>
    </row>
    <row r="17" spans="1:14" ht="55.5">
      <c r="A17" s="61" t="s">
        <v>402</v>
      </c>
      <c r="B17" s="61">
        <v>0</v>
      </c>
      <c r="C17" s="61">
        <v>0</v>
      </c>
      <c r="D17" s="68">
        <v>0</v>
      </c>
      <c r="E17" s="68">
        <v>0</v>
      </c>
      <c r="F17" s="72">
        <v>238</v>
      </c>
      <c r="G17" s="72">
        <v>263</v>
      </c>
      <c r="H17" s="76">
        <v>0</v>
      </c>
      <c r="I17" s="76">
        <v>0</v>
      </c>
      <c r="J17" s="76">
        <v>0</v>
      </c>
      <c r="K17" s="76">
        <v>0</v>
      </c>
      <c r="L17" s="77">
        <f t="shared" si="0"/>
        <v>238</v>
      </c>
      <c r="M17" s="77">
        <f t="shared" si="1"/>
        <v>263</v>
      </c>
      <c r="N17" s="77">
        <f t="shared" si="2"/>
        <v>501</v>
      </c>
    </row>
    <row r="18" spans="1:14" ht="55.5">
      <c r="A18" s="61" t="s">
        <v>405</v>
      </c>
      <c r="B18" s="61">
        <v>0</v>
      </c>
      <c r="C18" s="61">
        <v>0</v>
      </c>
      <c r="D18" s="68">
        <v>0</v>
      </c>
      <c r="E18" s="68">
        <v>0</v>
      </c>
      <c r="F18" s="72">
        <v>0</v>
      </c>
      <c r="G18" s="72">
        <v>0</v>
      </c>
      <c r="H18" s="76">
        <v>0</v>
      </c>
      <c r="I18" s="76">
        <v>0</v>
      </c>
      <c r="J18" s="76">
        <v>958</v>
      </c>
      <c r="K18" s="76">
        <v>297</v>
      </c>
      <c r="L18" s="77">
        <f t="shared" si="0"/>
        <v>958</v>
      </c>
      <c r="M18" s="77">
        <f t="shared" si="1"/>
        <v>297</v>
      </c>
      <c r="N18" s="77">
        <f t="shared" si="2"/>
        <v>1255</v>
      </c>
    </row>
    <row r="19" spans="1:14" ht="27.75">
      <c r="A19" s="61" t="s">
        <v>25</v>
      </c>
      <c r="B19" s="61">
        <v>0</v>
      </c>
      <c r="C19" s="61">
        <v>0</v>
      </c>
      <c r="D19" s="68">
        <v>197</v>
      </c>
      <c r="E19" s="68">
        <v>0</v>
      </c>
      <c r="F19" s="76">
        <v>0</v>
      </c>
      <c r="G19" s="76">
        <v>0</v>
      </c>
      <c r="H19" s="74">
        <v>1432</v>
      </c>
      <c r="I19" s="74">
        <v>106</v>
      </c>
      <c r="J19" s="65">
        <v>363</v>
      </c>
      <c r="K19" s="65">
        <v>37</v>
      </c>
      <c r="L19" s="77">
        <f t="shared" si="0"/>
        <v>1992</v>
      </c>
      <c r="M19" s="77">
        <f t="shared" si="1"/>
        <v>143</v>
      </c>
      <c r="N19" s="77">
        <f t="shared" si="2"/>
        <v>2135</v>
      </c>
    </row>
    <row r="20" spans="1:14" ht="27.75">
      <c r="A20" s="61" t="s">
        <v>380</v>
      </c>
      <c r="B20" s="61">
        <v>4664</v>
      </c>
      <c r="C20" s="61">
        <v>3326</v>
      </c>
      <c r="D20" s="68">
        <v>3757</v>
      </c>
      <c r="E20" s="68">
        <v>1591</v>
      </c>
      <c r="F20" s="72">
        <v>2210</v>
      </c>
      <c r="G20" s="72">
        <v>1130</v>
      </c>
      <c r="H20" s="74">
        <v>573</v>
      </c>
      <c r="I20" s="74">
        <v>392</v>
      </c>
      <c r="J20" s="65">
        <v>680</v>
      </c>
      <c r="K20" s="65">
        <v>318</v>
      </c>
      <c r="L20" s="77">
        <f t="shared" si="0"/>
        <v>11884</v>
      </c>
      <c r="M20" s="77">
        <f t="shared" si="1"/>
        <v>6757</v>
      </c>
      <c r="N20" s="77">
        <f t="shared" si="2"/>
        <v>18641</v>
      </c>
    </row>
    <row r="21" spans="1:14" ht="27.75">
      <c r="A21" s="61" t="s">
        <v>231</v>
      </c>
      <c r="B21" s="61">
        <v>832</v>
      </c>
      <c r="C21" s="61">
        <v>385</v>
      </c>
      <c r="D21" s="68">
        <v>177</v>
      </c>
      <c r="E21" s="68">
        <v>86</v>
      </c>
      <c r="F21" s="72">
        <v>625</v>
      </c>
      <c r="G21" s="72">
        <v>516</v>
      </c>
      <c r="H21" s="76">
        <v>0</v>
      </c>
      <c r="I21" s="76">
        <v>0</v>
      </c>
      <c r="J21" s="65">
        <v>359</v>
      </c>
      <c r="K21" s="65">
        <v>202</v>
      </c>
      <c r="L21" s="77">
        <f t="shared" si="0"/>
        <v>1993</v>
      </c>
      <c r="M21" s="77">
        <f t="shared" si="1"/>
        <v>1189</v>
      </c>
      <c r="N21" s="77">
        <f t="shared" si="2"/>
        <v>3182</v>
      </c>
    </row>
    <row r="22" spans="1:14" ht="27.75">
      <c r="A22" s="61" t="s">
        <v>381</v>
      </c>
      <c r="B22" s="61">
        <v>832</v>
      </c>
      <c r="C22" s="61">
        <v>385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7">
        <f t="shared" si="0"/>
        <v>832</v>
      </c>
      <c r="M22" s="77">
        <f t="shared" si="1"/>
        <v>385</v>
      </c>
      <c r="N22" s="77">
        <f t="shared" si="2"/>
        <v>1217</v>
      </c>
    </row>
    <row r="23" spans="1:14" ht="27.75">
      <c r="A23" s="61" t="s">
        <v>382</v>
      </c>
      <c r="B23" s="81">
        <v>11237</v>
      </c>
      <c r="C23" s="76">
        <v>28038</v>
      </c>
      <c r="D23" s="76">
        <v>8504</v>
      </c>
      <c r="E23" s="76">
        <v>11330</v>
      </c>
      <c r="F23" s="76">
        <v>8908</v>
      </c>
      <c r="G23" s="76">
        <v>14113</v>
      </c>
      <c r="H23" s="76">
        <v>6294</v>
      </c>
      <c r="I23" s="76">
        <v>10422</v>
      </c>
      <c r="J23" s="76">
        <v>4098</v>
      </c>
      <c r="K23" s="76">
        <v>5720</v>
      </c>
      <c r="L23" s="77">
        <f t="shared" si="0"/>
        <v>39041</v>
      </c>
      <c r="M23" s="77">
        <f t="shared" si="1"/>
        <v>69623</v>
      </c>
      <c r="N23" s="77">
        <f t="shared" si="2"/>
        <v>108664</v>
      </c>
    </row>
    <row r="24" spans="1:14" ht="27.75">
      <c r="A24" s="61" t="s">
        <v>383</v>
      </c>
      <c r="B24" s="81">
        <v>797</v>
      </c>
      <c r="C24" s="76">
        <v>2215</v>
      </c>
      <c r="D24" s="76">
        <v>2137</v>
      </c>
      <c r="E24" s="76">
        <v>2500</v>
      </c>
      <c r="F24" s="76">
        <v>1119</v>
      </c>
      <c r="G24" s="76">
        <v>3961</v>
      </c>
      <c r="H24" s="76">
        <v>1077</v>
      </c>
      <c r="I24" s="76">
        <v>2465</v>
      </c>
      <c r="J24" s="76">
        <v>1449</v>
      </c>
      <c r="K24" s="76">
        <v>1996</v>
      </c>
      <c r="L24" s="77">
        <f t="shared" si="0"/>
        <v>6579</v>
      </c>
      <c r="M24" s="77">
        <f t="shared" si="1"/>
        <v>13137</v>
      </c>
      <c r="N24" s="77">
        <f t="shared" si="2"/>
        <v>19716</v>
      </c>
    </row>
    <row r="25" spans="1:14" ht="27.75">
      <c r="A25" s="61" t="s">
        <v>384</v>
      </c>
      <c r="B25" s="81">
        <v>2222</v>
      </c>
      <c r="C25" s="76">
        <v>2885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1005</v>
      </c>
      <c r="K25" s="76">
        <v>1562</v>
      </c>
      <c r="L25" s="77">
        <f t="shared" si="0"/>
        <v>3227</v>
      </c>
      <c r="M25" s="77">
        <f t="shared" si="1"/>
        <v>4447</v>
      </c>
      <c r="N25" s="77">
        <f t="shared" si="2"/>
        <v>7674</v>
      </c>
    </row>
    <row r="26" spans="1:14" ht="27.75">
      <c r="A26" s="61" t="s">
        <v>385</v>
      </c>
      <c r="B26" s="63">
        <v>55</v>
      </c>
      <c r="C26" s="64">
        <v>109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7">
        <f t="shared" si="0"/>
        <v>55</v>
      </c>
      <c r="M26" s="77">
        <f t="shared" si="1"/>
        <v>109</v>
      </c>
      <c r="N26" s="77">
        <f t="shared" si="2"/>
        <v>164</v>
      </c>
    </row>
    <row r="27" spans="1:14" ht="27.75">
      <c r="A27" s="61" t="s">
        <v>241</v>
      </c>
      <c r="B27" s="63">
        <v>521</v>
      </c>
      <c r="C27" s="64">
        <v>657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7">
        <f t="shared" si="0"/>
        <v>521</v>
      </c>
      <c r="M27" s="77">
        <f t="shared" si="1"/>
        <v>657</v>
      </c>
      <c r="N27" s="77">
        <f t="shared" si="2"/>
        <v>1178</v>
      </c>
    </row>
    <row r="28" spans="1:14" ht="27.75">
      <c r="A28" s="61" t="s">
        <v>389</v>
      </c>
      <c r="B28" s="81">
        <v>4090</v>
      </c>
      <c r="C28" s="76">
        <v>6324</v>
      </c>
      <c r="D28" s="76">
        <v>2889</v>
      </c>
      <c r="E28" s="76">
        <v>3196</v>
      </c>
      <c r="F28" s="76">
        <v>3368</v>
      </c>
      <c r="G28" s="76">
        <v>2920</v>
      </c>
      <c r="H28" s="76">
        <v>3301</v>
      </c>
      <c r="I28" s="76">
        <v>3892</v>
      </c>
      <c r="J28" s="76">
        <v>2082</v>
      </c>
      <c r="K28" s="76">
        <v>1294</v>
      </c>
      <c r="L28" s="77">
        <f t="shared" si="0"/>
        <v>15730</v>
      </c>
      <c r="M28" s="77">
        <f t="shared" si="1"/>
        <v>17626</v>
      </c>
      <c r="N28" s="77">
        <f t="shared" si="2"/>
        <v>33356</v>
      </c>
    </row>
    <row r="29" spans="1:14" ht="27.75">
      <c r="A29" s="61" t="s">
        <v>33</v>
      </c>
      <c r="B29" s="82">
        <v>38</v>
      </c>
      <c r="C29" s="66">
        <v>91</v>
      </c>
      <c r="D29" s="76">
        <v>438</v>
      </c>
      <c r="E29" s="76">
        <v>363</v>
      </c>
      <c r="F29" s="76">
        <v>213</v>
      </c>
      <c r="G29" s="76">
        <v>233</v>
      </c>
      <c r="H29" s="76">
        <v>116</v>
      </c>
      <c r="I29" s="76">
        <v>74</v>
      </c>
      <c r="J29" s="76">
        <v>167</v>
      </c>
      <c r="K29" s="76">
        <v>334</v>
      </c>
      <c r="L29" s="77">
        <f t="shared" si="0"/>
        <v>972</v>
      </c>
      <c r="M29" s="77">
        <f t="shared" si="1"/>
        <v>1095</v>
      </c>
      <c r="N29" s="77">
        <f t="shared" si="2"/>
        <v>2067</v>
      </c>
    </row>
    <row r="30" spans="1:14" ht="27.75">
      <c r="A30" s="61" t="s">
        <v>225</v>
      </c>
      <c r="B30" s="63">
        <v>72</v>
      </c>
      <c r="C30" s="64">
        <v>26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1147</v>
      </c>
      <c r="K30" s="76">
        <v>803</v>
      </c>
      <c r="L30" s="77">
        <f t="shared" si="0"/>
        <v>1219</v>
      </c>
      <c r="M30" s="77">
        <f t="shared" si="1"/>
        <v>829</v>
      </c>
      <c r="N30" s="77">
        <f t="shared" si="2"/>
        <v>2048</v>
      </c>
    </row>
    <row r="31" spans="1:14" ht="27.75">
      <c r="A31" s="61" t="s">
        <v>351</v>
      </c>
      <c r="B31" s="63">
        <v>18</v>
      </c>
      <c r="C31" s="64">
        <v>98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7">
        <f t="shared" si="0"/>
        <v>18</v>
      </c>
      <c r="M31" s="77">
        <f t="shared" si="1"/>
        <v>98</v>
      </c>
      <c r="N31" s="77">
        <f t="shared" si="2"/>
        <v>116</v>
      </c>
    </row>
    <row r="32" spans="1:14" ht="27.75">
      <c r="A32" s="61" t="s">
        <v>36</v>
      </c>
      <c r="B32" s="61">
        <v>7103</v>
      </c>
      <c r="C32" s="61">
        <v>3767</v>
      </c>
      <c r="D32" s="68">
        <v>8085</v>
      </c>
      <c r="E32" s="68">
        <v>2024</v>
      </c>
      <c r="F32" s="72">
        <v>1842</v>
      </c>
      <c r="G32" s="72">
        <v>732</v>
      </c>
      <c r="H32" s="74">
        <v>991</v>
      </c>
      <c r="I32" s="74">
        <v>414</v>
      </c>
      <c r="J32" s="65">
        <v>1807</v>
      </c>
      <c r="K32" s="65">
        <v>1041</v>
      </c>
      <c r="L32" s="77">
        <f t="shared" si="0"/>
        <v>19828</v>
      </c>
      <c r="M32" s="77">
        <f t="shared" si="1"/>
        <v>7978</v>
      </c>
      <c r="N32" s="77">
        <f t="shared" si="2"/>
        <v>27806</v>
      </c>
    </row>
    <row r="33" spans="1:14" ht="27.75">
      <c r="A33" s="61" t="s">
        <v>226</v>
      </c>
      <c r="B33" s="61">
        <v>449</v>
      </c>
      <c r="C33" s="61">
        <v>111</v>
      </c>
      <c r="D33" s="68">
        <v>1373</v>
      </c>
      <c r="E33" s="68">
        <v>742</v>
      </c>
      <c r="F33" s="76">
        <v>0</v>
      </c>
      <c r="G33" s="76">
        <v>0</v>
      </c>
      <c r="H33" s="76">
        <v>0</v>
      </c>
      <c r="I33" s="76">
        <v>0</v>
      </c>
      <c r="J33" s="65">
        <v>1988</v>
      </c>
      <c r="K33" s="65">
        <v>656</v>
      </c>
      <c r="L33" s="77">
        <f t="shared" si="0"/>
        <v>3810</v>
      </c>
      <c r="M33" s="77">
        <f t="shared" si="1"/>
        <v>1509</v>
      </c>
      <c r="N33" s="77">
        <f t="shared" si="2"/>
        <v>5319</v>
      </c>
    </row>
    <row r="34" spans="1:14" ht="27.75">
      <c r="A34" s="61" t="s">
        <v>43</v>
      </c>
      <c r="B34" s="61">
        <v>4210</v>
      </c>
      <c r="C34" s="61">
        <v>4418</v>
      </c>
      <c r="D34" s="68">
        <v>966</v>
      </c>
      <c r="E34" s="68">
        <v>1562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7">
        <f t="shared" si="0"/>
        <v>5176</v>
      </c>
      <c r="M34" s="77">
        <f t="shared" si="1"/>
        <v>5980</v>
      </c>
      <c r="N34" s="77">
        <f t="shared" si="2"/>
        <v>11156</v>
      </c>
    </row>
    <row r="35" spans="1:14" ht="27.75">
      <c r="A35" s="61" t="s">
        <v>386</v>
      </c>
      <c r="B35" s="81">
        <v>1340</v>
      </c>
      <c r="C35" s="76">
        <v>5752</v>
      </c>
      <c r="D35" s="76">
        <v>1610</v>
      </c>
      <c r="E35" s="76">
        <v>4135</v>
      </c>
      <c r="F35" s="76">
        <v>1229</v>
      </c>
      <c r="G35" s="76">
        <v>5700</v>
      </c>
      <c r="H35" s="76">
        <v>668</v>
      </c>
      <c r="I35" s="76">
        <v>3862</v>
      </c>
      <c r="J35" s="76">
        <v>473</v>
      </c>
      <c r="K35" s="76">
        <v>1972</v>
      </c>
      <c r="L35" s="77">
        <f t="shared" si="0"/>
        <v>5320</v>
      </c>
      <c r="M35" s="77">
        <f t="shared" si="1"/>
        <v>21421</v>
      </c>
      <c r="N35" s="77">
        <f t="shared" si="2"/>
        <v>26741</v>
      </c>
    </row>
    <row r="36" spans="1:14" ht="27.75">
      <c r="A36" s="61" t="s">
        <v>387</v>
      </c>
      <c r="B36" s="81">
        <v>267</v>
      </c>
      <c r="C36" s="76">
        <v>1988</v>
      </c>
      <c r="D36" s="68">
        <v>1720</v>
      </c>
      <c r="E36" s="68">
        <v>1545</v>
      </c>
      <c r="F36" s="72">
        <v>155</v>
      </c>
      <c r="G36" s="72">
        <v>1284</v>
      </c>
      <c r="H36" s="74">
        <v>270</v>
      </c>
      <c r="I36" s="74">
        <v>1169</v>
      </c>
      <c r="J36" s="76">
        <v>646</v>
      </c>
      <c r="K36" s="76">
        <v>1862</v>
      </c>
      <c r="L36" s="77">
        <f t="shared" si="0"/>
        <v>3058</v>
      </c>
      <c r="M36" s="77">
        <f t="shared" si="1"/>
        <v>7848</v>
      </c>
      <c r="N36" s="77">
        <f t="shared" si="2"/>
        <v>10906</v>
      </c>
    </row>
    <row r="37" spans="1:14" ht="27.75">
      <c r="A37" s="61" t="s">
        <v>388</v>
      </c>
      <c r="B37" s="81">
        <v>234</v>
      </c>
      <c r="C37" s="76">
        <v>1538</v>
      </c>
      <c r="D37" s="76">
        <v>0</v>
      </c>
      <c r="E37" s="76">
        <v>0</v>
      </c>
      <c r="F37" s="76">
        <v>0</v>
      </c>
      <c r="G37" s="76">
        <v>0</v>
      </c>
      <c r="H37" s="74">
        <v>129</v>
      </c>
      <c r="I37" s="74">
        <v>315</v>
      </c>
      <c r="J37" s="76">
        <v>348</v>
      </c>
      <c r="K37" s="76">
        <v>1169</v>
      </c>
      <c r="L37" s="77">
        <f t="shared" si="0"/>
        <v>711</v>
      </c>
      <c r="M37" s="77">
        <f t="shared" si="1"/>
        <v>3022</v>
      </c>
      <c r="N37" s="77">
        <f t="shared" si="2"/>
        <v>3733</v>
      </c>
    </row>
    <row r="38" spans="1:14" ht="27.75">
      <c r="A38" s="61" t="s">
        <v>376</v>
      </c>
      <c r="B38" s="61">
        <v>168</v>
      </c>
      <c r="C38" s="61">
        <v>576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7">
        <f t="shared" si="0"/>
        <v>168</v>
      </c>
      <c r="M38" s="77">
        <f t="shared" si="1"/>
        <v>576</v>
      </c>
      <c r="N38" s="77">
        <f t="shared" si="2"/>
        <v>744</v>
      </c>
    </row>
    <row r="39" spans="1:14" ht="27.75">
      <c r="A39" s="61" t="s">
        <v>44</v>
      </c>
      <c r="B39" s="61">
        <v>996</v>
      </c>
      <c r="C39" s="61">
        <v>476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7">
        <f t="shared" si="0"/>
        <v>996</v>
      </c>
      <c r="M39" s="77">
        <f t="shared" si="1"/>
        <v>476</v>
      </c>
      <c r="N39" s="77">
        <f t="shared" si="2"/>
        <v>1472</v>
      </c>
    </row>
    <row r="40" spans="1:14" ht="27.75">
      <c r="A40" s="62" t="s">
        <v>47</v>
      </c>
      <c r="B40" s="62">
        <v>295</v>
      </c>
      <c r="C40" s="62">
        <v>572</v>
      </c>
      <c r="D40" s="68">
        <v>269</v>
      </c>
      <c r="E40" s="68">
        <v>572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7">
        <f t="shared" si="0"/>
        <v>564</v>
      </c>
      <c r="M40" s="77">
        <f t="shared" si="1"/>
        <v>1144</v>
      </c>
      <c r="N40" s="77">
        <f t="shared" si="2"/>
        <v>1708</v>
      </c>
    </row>
    <row r="41" spans="1:14" ht="55.5">
      <c r="A41" s="61" t="s">
        <v>238</v>
      </c>
      <c r="B41" s="61">
        <v>116</v>
      </c>
      <c r="C41" s="61">
        <v>173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7">
        <f t="shared" si="0"/>
        <v>116</v>
      </c>
      <c r="M41" s="77">
        <f t="shared" si="1"/>
        <v>173</v>
      </c>
      <c r="N41" s="77">
        <f t="shared" si="2"/>
        <v>289</v>
      </c>
    </row>
    <row r="42" spans="1:14" ht="27.75">
      <c r="A42" s="61" t="s">
        <v>50</v>
      </c>
      <c r="B42" s="61">
        <v>182</v>
      </c>
      <c r="C42" s="61">
        <v>154</v>
      </c>
      <c r="D42" s="76">
        <v>0</v>
      </c>
      <c r="E42" s="76">
        <v>0</v>
      </c>
      <c r="F42" s="72">
        <v>68</v>
      </c>
      <c r="G42" s="72">
        <v>97</v>
      </c>
      <c r="H42" s="74">
        <v>309</v>
      </c>
      <c r="I42" s="74">
        <v>316</v>
      </c>
      <c r="J42" s="76">
        <v>0</v>
      </c>
      <c r="K42" s="76">
        <v>0</v>
      </c>
      <c r="L42" s="77">
        <f t="shared" si="0"/>
        <v>559</v>
      </c>
      <c r="M42" s="77">
        <f t="shared" si="1"/>
        <v>567</v>
      </c>
      <c r="N42" s="77">
        <f t="shared" si="2"/>
        <v>1126</v>
      </c>
    </row>
    <row r="43" spans="1:14" ht="27.75">
      <c r="A43" s="61" t="s">
        <v>46</v>
      </c>
      <c r="B43" s="61">
        <v>0</v>
      </c>
      <c r="C43" s="61">
        <v>0</v>
      </c>
      <c r="D43" s="68">
        <v>330</v>
      </c>
      <c r="E43" s="68">
        <v>132</v>
      </c>
      <c r="F43" s="72">
        <v>582</v>
      </c>
      <c r="G43" s="72">
        <v>361</v>
      </c>
      <c r="H43" s="74">
        <v>266</v>
      </c>
      <c r="I43" s="74">
        <v>136</v>
      </c>
      <c r="J43" s="65">
        <v>214</v>
      </c>
      <c r="K43" s="65">
        <v>120</v>
      </c>
      <c r="L43" s="77">
        <f t="shared" si="0"/>
        <v>1392</v>
      </c>
      <c r="M43" s="77">
        <f t="shared" si="1"/>
        <v>749</v>
      </c>
      <c r="N43" s="77">
        <f t="shared" si="2"/>
        <v>2141</v>
      </c>
    </row>
    <row r="44" spans="1:14" ht="27.75">
      <c r="A44" s="61" t="s">
        <v>403</v>
      </c>
      <c r="B44" s="61">
        <v>0</v>
      </c>
      <c r="C44" s="61">
        <v>0</v>
      </c>
      <c r="D44" s="68">
        <v>0</v>
      </c>
      <c r="E44" s="68">
        <v>0</v>
      </c>
      <c r="F44" s="72">
        <v>625</v>
      </c>
      <c r="G44" s="72">
        <v>209</v>
      </c>
      <c r="H44" s="74">
        <v>409</v>
      </c>
      <c r="I44" s="74">
        <v>163</v>
      </c>
      <c r="J44" s="76">
        <v>0</v>
      </c>
      <c r="K44" s="76">
        <v>0</v>
      </c>
      <c r="L44" s="77">
        <f t="shared" si="0"/>
        <v>1034</v>
      </c>
      <c r="M44" s="77">
        <f t="shared" si="1"/>
        <v>372</v>
      </c>
      <c r="N44" s="77">
        <f t="shared" si="2"/>
        <v>1406</v>
      </c>
    </row>
    <row r="45" spans="1:14" ht="27.75">
      <c r="A45" s="61" t="s">
        <v>185</v>
      </c>
      <c r="B45" s="61">
        <v>0</v>
      </c>
      <c r="C45" s="61">
        <v>0</v>
      </c>
      <c r="D45" s="68">
        <v>0</v>
      </c>
      <c r="E45" s="68">
        <v>0</v>
      </c>
      <c r="F45" s="72">
        <v>0</v>
      </c>
      <c r="G45" s="72">
        <v>0</v>
      </c>
      <c r="H45" s="74">
        <v>236</v>
      </c>
      <c r="I45" s="74">
        <v>717</v>
      </c>
      <c r="J45" s="76">
        <v>0</v>
      </c>
      <c r="K45" s="76">
        <v>0</v>
      </c>
      <c r="L45" s="77">
        <f t="shared" si="0"/>
        <v>236</v>
      </c>
      <c r="M45" s="77">
        <f t="shared" si="1"/>
        <v>717</v>
      </c>
      <c r="N45" s="77">
        <f t="shared" si="2"/>
        <v>953</v>
      </c>
    </row>
    <row r="46" spans="1:14" ht="27.75">
      <c r="A46" s="61" t="s">
        <v>404</v>
      </c>
      <c r="B46" s="61">
        <v>0</v>
      </c>
      <c r="C46" s="61">
        <v>0</v>
      </c>
      <c r="D46" s="68">
        <v>0</v>
      </c>
      <c r="E46" s="68">
        <v>0</v>
      </c>
      <c r="F46" s="72">
        <v>0</v>
      </c>
      <c r="G46" s="72">
        <v>0</v>
      </c>
      <c r="H46" s="74">
        <v>189</v>
      </c>
      <c r="I46" s="74">
        <v>95</v>
      </c>
      <c r="J46" s="76">
        <v>0</v>
      </c>
      <c r="K46" s="76">
        <v>0</v>
      </c>
      <c r="L46" s="77">
        <f t="shared" si="0"/>
        <v>189</v>
      </c>
      <c r="M46" s="77">
        <f t="shared" si="1"/>
        <v>95</v>
      </c>
      <c r="N46" s="77">
        <f t="shared" si="2"/>
        <v>284</v>
      </c>
    </row>
    <row r="47" spans="1:14" ht="27.75">
      <c r="A47" s="67" t="s">
        <v>51</v>
      </c>
      <c r="B47" s="83">
        <f aca="true" t="shared" si="3" ref="B47:K47">SUM(B6:B46)</f>
        <v>55424</v>
      </c>
      <c r="C47" s="77">
        <f t="shared" si="3"/>
        <v>74949</v>
      </c>
      <c r="D47" s="77">
        <f t="shared" si="3"/>
        <v>48542</v>
      </c>
      <c r="E47" s="77">
        <f t="shared" si="3"/>
        <v>38401</v>
      </c>
      <c r="F47" s="77">
        <f t="shared" si="3"/>
        <v>31430</v>
      </c>
      <c r="G47" s="77">
        <f t="shared" si="3"/>
        <v>38739</v>
      </c>
      <c r="H47" s="77">
        <f t="shared" si="3"/>
        <v>24033</v>
      </c>
      <c r="I47" s="77">
        <f t="shared" si="3"/>
        <v>30161</v>
      </c>
      <c r="J47" s="77">
        <f t="shared" si="3"/>
        <v>22028</v>
      </c>
      <c r="K47" s="77">
        <f t="shared" si="3"/>
        <v>22053</v>
      </c>
      <c r="L47" s="77">
        <f t="shared" si="0"/>
        <v>181457</v>
      </c>
      <c r="M47" s="77">
        <f t="shared" si="1"/>
        <v>204303</v>
      </c>
      <c r="N47" s="77">
        <f t="shared" si="2"/>
        <v>385760</v>
      </c>
    </row>
    <row r="54" spans="1:15" ht="31.5" customHeight="1">
      <c r="A54" s="243" t="s">
        <v>410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</row>
    <row r="55" spans="1:15" ht="26.25" customHeight="1">
      <c r="A55" s="238" t="s">
        <v>0</v>
      </c>
      <c r="B55" s="238" t="s">
        <v>168</v>
      </c>
      <c r="C55" s="242" t="s">
        <v>243</v>
      </c>
      <c r="D55" s="242"/>
      <c r="E55" s="242" t="s">
        <v>244</v>
      </c>
      <c r="F55" s="242"/>
      <c r="G55" s="242" t="s">
        <v>245</v>
      </c>
      <c r="H55" s="242"/>
      <c r="I55" s="242" t="s">
        <v>246</v>
      </c>
      <c r="J55" s="242"/>
      <c r="K55" s="242" t="s">
        <v>407</v>
      </c>
      <c r="L55" s="242"/>
      <c r="M55" s="242" t="s">
        <v>408</v>
      </c>
      <c r="N55" s="242"/>
      <c r="O55" s="242"/>
    </row>
    <row r="56" spans="1:15" ht="27.75">
      <c r="A56" s="238"/>
      <c r="B56" s="238"/>
      <c r="C56" s="78" t="s">
        <v>89</v>
      </c>
      <c r="D56" s="78" t="s">
        <v>96</v>
      </c>
      <c r="E56" s="78" t="s">
        <v>89</v>
      </c>
      <c r="F56" s="78" t="s">
        <v>96</v>
      </c>
      <c r="G56" s="78" t="s">
        <v>89</v>
      </c>
      <c r="H56" s="78" t="s">
        <v>96</v>
      </c>
      <c r="I56" s="78" t="s">
        <v>89</v>
      </c>
      <c r="J56" s="78" t="s">
        <v>96</v>
      </c>
      <c r="K56" s="78" t="s">
        <v>89</v>
      </c>
      <c r="L56" s="78" t="s">
        <v>96</v>
      </c>
      <c r="M56" s="78" t="s">
        <v>89</v>
      </c>
      <c r="N56" s="78" t="s">
        <v>96</v>
      </c>
      <c r="O56" s="78" t="s">
        <v>409</v>
      </c>
    </row>
    <row r="57" spans="1:15" ht="27.75">
      <c r="A57" s="239" t="s">
        <v>3</v>
      </c>
      <c r="B57" s="69" t="s">
        <v>370</v>
      </c>
      <c r="C57" s="69">
        <v>947</v>
      </c>
      <c r="D57" s="69">
        <v>422</v>
      </c>
      <c r="E57" s="69">
        <v>502</v>
      </c>
      <c r="F57" s="69">
        <v>241</v>
      </c>
      <c r="G57" s="73">
        <v>184</v>
      </c>
      <c r="H57" s="73">
        <v>142</v>
      </c>
      <c r="I57" s="86">
        <v>0</v>
      </c>
      <c r="J57" s="86">
        <v>0</v>
      </c>
      <c r="K57" s="86">
        <v>0</v>
      </c>
      <c r="L57" s="76">
        <v>0</v>
      </c>
      <c r="M57" s="80">
        <f>K57+I57+G57+E57+C57</f>
        <v>1633</v>
      </c>
      <c r="N57" s="80">
        <f>L57+J57+H57+F57+D57</f>
        <v>805</v>
      </c>
      <c r="O57" s="80">
        <f>SUM(M57:N57)</f>
        <v>2438</v>
      </c>
    </row>
    <row r="58" spans="1:15" ht="27.75">
      <c r="A58" s="239"/>
      <c r="B58" s="69" t="s">
        <v>371</v>
      </c>
      <c r="C58" s="69">
        <v>22</v>
      </c>
      <c r="D58" s="69">
        <v>11</v>
      </c>
      <c r="E58" s="69">
        <v>23</v>
      </c>
      <c r="F58" s="69">
        <v>11</v>
      </c>
      <c r="G58" s="73">
        <v>0</v>
      </c>
      <c r="H58" s="73">
        <v>0</v>
      </c>
      <c r="I58" s="86">
        <v>0</v>
      </c>
      <c r="J58" s="86">
        <v>0</v>
      </c>
      <c r="K58" s="86">
        <v>0</v>
      </c>
      <c r="L58" s="76">
        <v>0</v>
      </c>
      <c r="M58" s="80">
        <f aca="true" t="shared" si="4" ref="M58:M121">K58+I58+G58+E58+C58</f>
        <v>45</v>
      </c>
      <c r="N58" s="80">
        <f aca="true" t="shared" si="5" ref="N58:N121">L58+J58+H58+F58+D58</f>
        <v>22</v>
      </c>
      <c r="O58" s="80">
        <f aca="true" t="shared" si="6" ref="O58:O121">SUM(M58:N58)</f>
        <v>67</v>
      </c>
    </row>
    <row r="59" spans="1:15" ht="27.75">
      <c r="A59" s="239" t="s">
        <v>133</v>
      </c>
      <c r="B59" s="69" t="s">
        <v>370</v>
      </c>
      <c r="C59" s="69">
        <v>129</v>
      </c>
      <c r="D59" s="69">
        <v>85</v>
      </c>
      <c r="E59" s="69">
        <v>102</v>
      </c>
      <c r="F59" s="69">
        <v>83</v>
      </c>
      <c r="G59" s="73">
        <v>64</v>
      </c>
      <c r="H59" s="73">
        <v>28</v>
      </c>
      <c r="I59" s="87">
        <v>93</v>
      </c>
      <c r="J59" s="87">
        <v>69</v>
      </c>
      <c r="K59" s="86">
        <v>0</v>
      </c>
      <c r="L59" s="76">
        <v>0</v>
      </c>
      <c r="M59" s="80">
        <f t="shared" si="4"/>
        <v>388</v>
      </c>
      <c r="N59" s="80">
        <f t="shared" si="5"/>
        <v>265</v>
      </c>
      <c r="O59" s="80">
        <f t="shared" si="6"/>
        <v>653</v>
      </c>
    </row>
    <row r="60" spans="1:15" ht="27.75">
      <c r="A60" s="239"/>
      <c r="B60" s="69" t="s">
        <v>371</v>
      </c>
      <c r="C60" s="69">
        <v>49</v>
      </c>
      <c r="D60" s="69">
        <v>18</v>
      </c>
      <c r="E60" s="69">
        <v>0</v>
      </c>
      <c r="F60" s="69">
        <v>0</v>
      </c>
      <c r="G60" s="73">
        <v>0</v>
      </c>
      <c r="H60" s="73">
        <v>0</v>
      </c>
      <c r="I60" s="87">
        <v>3</v>
      </c>
      <c r="J60" s="87">
        <v>0</v>
      </c>
      <c r="K60" s="86">
        <v>0</v>
      </c>
      <c r="L60" s="76">
        <v>0</v>
      </c>
      <c r="M60" s="80">
        <f t="shared" si="4"/>
        <v>52</v>
      </c>
      <c r="N60" s="80">
        <f t="shared" si="5"/>
        <v>18</v>
      </c>
      <c r="O60" s="80">
        <f t="shared" si="6"/>
        <v>70</v>
      </c>
    </row>
    <row r="61" spans="1:15" ht="27.75">
      <c r="A61" s="239" t="s">
        <v>10</v>
      </c>
      <c r="B61" s="69" t="s">
        <v>370</v>
      </c>
      <c r="C61" s="69">
        <v>125</v>
      </c>
      <c r="D61" s="69">
        <v>202</v>
      </c>
      <c r="E61" s="69">
        <v>33</v>
      </c>
      <c r="F61" s="69">
        <v>61</v>
      </c>
      <c r="G61" s="73">
        <v>7</v>
      </c>
      <c r="H61" s="73">
        <v>32</v>
      </c>
      <c r="I61" s="86">
        <v>0</v>
      </c>
      <c r="J61" s="86">
        <v>0</v>
      </c>
      <c r="K61" s="86">
        <v>0</v>
      </c>
      <c r="L61" s="76">
        <v>0</v>
      </c>
      <c r="M61" s="80">
        <f t="shared" si="4"/>
        <v>165</v>
      </c>
      <c r="N61" s="80">
        <f t="shared" si="5"/>
        <v>295</v>
      </c>
      <c r="O61" s="80">
        <f t="shared" si="6"/>
        <v>460</v>
      </c>
    </row>
    <row r="62" spans="1:15" ht="27.75">
      <c r="A62" s="239"/>
      <c r="B62" s="69" t="s">
        <v>371</v>
      </c>
      <c r="C62" s="69">
        <v>5</v>
      </c>
      <c r="D62" s="69">
        <v>8</v>
      </c>
      <c r="E62" s="69">
        <v>2</v>
      </c>
      <c r="F62" s="69">
        <v>2</v>
      </c>
      <c r="G62" s="73">
        <v>0</v>
      </c>
      <c r="H62" s="73">
        <v>0</v>
      </c>
      <c r="I62" s="86">
        <v>0</v>
      </c>
      <c r="J62" s="86">
        <v>0</v>
      </c>
      <c r="K62" s="86">
        <v>0</v>
      </c>
      <c r="L62" s="76">
        <v>0</v>
      </c>
      <c r="M62" s="80">
        <f t="shared" si="4"/>
        <v>7</v>
      </c>
      <c r="N62" s="80">
        <f t="shared" si="5"/>
        <v>10</v>
      </c>
      <c r="O62" s="80">
        <f t="shared" si="6"/>
        <v>17</v>
      </c>
    </row>
    <row r="63" spans="1:15" ht="27.75">
      <c r="A63" s="239" t="s">
        <v>124</v>
      </c>
      <c r="B63" s="69" t="s">
        <v>370</v>
      </c>
      <c r="C63" s="69">
        <v>185</v>
      </c>
      <c r="D63" s="69">
        <v>136</v>
      </c>
      <c r="E63" s="69">
        <v>146</v>
      </c>
      <c r="F63" s="69">
        <v>95</v>
      </c>
      <c r="G63" s="73">
        <v>29</v>
      </c>
      <c r="H63" s="73">
        <v>30</v>
      </c>
      <c r="I63" s="87">
        <v>88</v>
      </c>
      <c r="J63" s="87">
        <v>112</v>
      </c>
      <c r="K63" s="86">
        <v>0</v>
      </c>
      <c r="L63" s="76">
        <v>0</v>
      </c>
      <c r="M63" s="80">
        <f t="shared" si="4"/>
        <v>448</v>
      </c>
      <c r="N63" s="80">
        <f t="shared" si="5"/>
        <v>373</v>
      </c>
      <c r="O63" s="80">
        <f t="shared" si="6"/>
        <v>821</v>
      </c>
    </row>
    <row r="64" spans="1:15" ht="83.25">
      <c r="A64" s="239"/>
      <c r="B64" s="69" t="s">
        <v>374</v>
      </c>
      <c r="C64" s="69">
        <v>20</v>
      </c>
      <c r="D64" s="69">
        <v>7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76">
        <v>0</v>
      </c>
      <c r="M64" s="80">
        <f t="shared" si="4"/>
        <v>20</v>
      </c>
      <c r="N64" s="80">
        <f t="shared" si="5"/>
        <v>7</v>
      </c>
      <c r="O64" s="80">
        <f t="shared" si="6"/>
        <v>27</v>
      </c>
    </row>
    <row r="65" spans="1:15" ht="27.75">
      <c r="A65" s="239"/>
      <c r="B65" s="69" t="s">
        <v>371</v>
      </c>
      <c r="C65" s="69">
        <v>14</v>
      </c>
      <c r="D65" s="69">
        <v>5</v>
      </c>
      <c r="E65" s="69">
        <v>7</v>
      </c>
      <c r="F65" s="69">
        <v>5</v>
      </c>
      <c r="G65" s="86">
        <v>0</v>
      </c>
      <c r="H65" s="86">
        <v>0</v>
      </c>
      <c r="I65" s="87">
        <v>4</v>
      </c>
      <c r="J65" s="87">
        <v>11</v>
      </c>
      <c r="K65" s="86">
        <v>0</v>
      </c>
      <c r="L65" s="76">
        <v>0</v>
      </c>
      <c r="M65" s="80">
        <f t="shared" si="4"/>
        <v>25</v>
      </c>
      <c r="N65" s="80">
        <f t="shared" si="5"/>
        <v>21</v>
      </c>
      <c r="O65" s="80">
        <f t="shared" si="6"/>
        <v>46</v>
      </c>
    </row>
    <row r="66" spans="1:15" ht="27.75">
      <c r="A66" s="239" t="s">
        <v>13</v>
      </c>
      <c r="B66" s="69" t="s">
        <v>370</v>
      </c>
      <c r="C66" s="69">
        <v>100</v>
      </c>
      <c r="D66" s="69">
        <v>158</v>
      </c>
      <c r="E66" s="69">
        <v>11</v>
      </c>
      <c r="F66" s="69">
        <v>7</v>
      </c>
      <c r="G66" s="73">
        <v>24</v>
      </c>
      <c r="H66" s="73">
        <v>51</v>
      </c>
      <c r="I66" s="87">
        <v>29</v>
      </c>
      <c r="J66" s="87">
        <v>97</v>
      </c>
      <c r="K66" s="86">
        <v>0</v>
      </c>
      <c r="L66" s="76">
        <v>0</v>
      </c>
      <c r="M66" s="80">
        <f t="shared" si="4"/>
        <v>164</v>
      </c>
      <c r="N66" s="80">
        <f t="shared" si="5"/>
        <v>313</v>
      </c>
      <c r="O66" s="80">
        <f t="shared" si="6"/>
        <v>477</v>
      </c>
    </row>
    <row r="67" spans="1:15" ht="83.25">
      <c r="A67" s="239"/>
      <c r="B67" s="69" t="s">
        <v>374</v>
      </c>
      <c r="C67" s="69">
        <v>16</v>
      </c>
      <c r="D67" s="69">
        <v>30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76">
        <v>0</v>
      </c>
      <c r="M67" s="80">
        <f t="shared" si="4"/>
        <v>16</v>
      </c>
      <c r="N67" s="80">
        <f t="shared" si="5"/>
        <v>30</v>
      </c>
      <c r="O67" s="80">
        <f t="shared" si="6"/>
        <v>46</v>
      </c>
    </row>
    <row r="68" spans="1:15" ht="27.75">
      <c r="A68" s="239"/>
      <c r="B68" s="69" t="s">
        <v>371</v>
      </c>
      <c r="C68" s="69">
        <v>4</v>
      </c>
      <c r="D68" s="69">
        <v>12</v>
      </c>
      <c r="E68" s="69">
        <v>2</v>
      </c>
      <c r="F68" s="69">
        <v>0</v>
      </c>
      <c r="G68" s="86">
        <v>0</v>
      </c>
      <c r="H68" s="86">
        <v>0</v>
      </c>
      <c r="I68" s="87">
        <v>5</v>
      </c>
      <c r="J68" s="87">
        <v>6</v>
      </c>
      <c r="K68" s="86">
        <v>0</v>
      </c>
      <c r="L68" s="76">
        <v>0</v>
      </c>
      <c r="M68" s="80">
        <f t="shared" si="4"/>
        <v>11</v>
      </c>
      <c r="N68" s="80">
        <f t="shared" si="5"/>
        <v>18</v>
      </c>
      <c r="O68" s="80">
        <f t="shared" si="6"/>
        <v>29</v>
      </c>
    </row>
    <row r="69" spans="1:15" ht="27.75">
      <c r="A69" s="239" t="s">
        <v>391</v>
      </c>
      <c r="B69" s="69" t="s">
        <v>370</v>
      </c>
      <c r="C69" s="69">
        <v>578</v>
      </c>
      <c r="D69" s="69">
        <v>168</v>
      </c>
      <c r="E69" s="86">
        <v>143</v>
      </c>
      <c r="F69" s="86">
        <v>34</v>
      </c>
      <c r="G69" s="86">
        <v>225</v>
      </c>
      <c r="H69" s="86">
        <v>120</v>
      </c>
      <c r="I69" s="87">
        <v>25</v>
      </c>
      <c r="J69" s="87">
        <v>2</v>
      </c>
      <c r="K69" s="86">
        <v>0</v>
      </c>
      <c r="L69" s="76">
        <v>0</v>
      </c>
      <c r="M69" s="80">
        <f t="shared" si="4"/>
        <v>971</v>
      </c>
      <c r="N69" s="80">
        <f t="shared" si="5"/>
        <v>324</v>
      </c>
      <c r="O69" s="80">
        <f t="shared" si="6"/>
        <v>1295</v>
      </c>
    </row>
    <row r="70" spans="1:15" ht="27.75">
      <c r="A70" s="239"/>
      <c r="B70" s="69" t="s">
        <v>371</v>
      </c>
      <c r="C70" s="69">
        <v>39</v>
      </c>
      <c r="D70" s="69">
        <v>15</v>
      </c>
      <c r="E70" s="86">
        <v>5</v>
      </c>
      <c r="F70" s="86">
        <v>1</v>
      </c>
      <c r="G70" s="86">
        <v>4</v>
      </c>
      <c r="H70" s="86">
        <v>0</v>
      </c>
      <c r="I70" s="87">
        <v>4</v>
      </c>
      <c r="J70" s="87">
        <v>0</v>
      </c>
      <c r="K70" s="86">
        <v>0</v>
      </c>
      <c r="L70" s="76">
        <v>0</v>
      </c>
      <c r="M70" s="80">
        <f t="shared" si="4"/>
        <v>52</v>
      </c>
      <c r="N70" s="80">
        <f t="shared" si="5"/>
        <v>16</v>
      </c>
      <c r="O70" s="80">
        <f t="shared" si="6"/>
        <v>68</v>
      </c>
    </row>
    <row r="71" spans="1:15" ht="27.75">
      <c r="A71" s="239" t="s">
        <v>122</v>
      </c>
      <c r="B71" s="69" t="s">
        <v>370</v>
      </c>
      <c r="C71" s="69">
        <v>136</v>
      </c>
      <c r="D71" s="69">
        <v>47</v>
      </c>
      <c r="E71" s="69">
        <v>12</v>
      </c>
      <c r="F71" s="69">
        <v>7</v>
      </c>
      <c r="G71" s="79">
        <v>19</v>
      </c>
      <c r="H71" s="79">
        <v>17</v>
      </c>
      <c r="I71" s="86">
        <v>0</v>
      </c>
      <c r="J71" s="86">
        <v>0</v>
      </c>
      <c r="K71" s="86">
        <v>0</v>
      </c>
      <c r="L71" s="76">
        <v>0</v>
      </c>
      <c r="M71" s="80">
        <f t="shared" si="4"/>
        <v>167</v>
      </c>
      <c r="N71" s="80">
        <f t="shared" si="5"/>
        <v>71</v>
      </c>
      <c r="O71" s="80">
        <f t="shared" si="6"/>
        <v>238</v>
      </c>
    </row>
    <row r="72" spans="1:15" ht="27.75">
      <c r="A72" s="239"/>
      <c r="B72" s="69" t="s">
        <v>371</v>
      </c>
      <c r="C72" s="69">
        <v>2</v>
      </c>
      <c r="D72" s="69">
        <v>0</v>
      </c>
      <c r="E72" s="69">
        <v>0</v>
      </c>
      <c r="F72" s="69">
        <v>0</v>
      </c>
      <c r="G72" s="79">
        <v>3</v>
      </c>
      <c r="H72" s="79">
        <v>0</v>
      </c>
      <c r="I72" s="86">
        <v>0</v>
      </c>
      <c r="J72" s="86">
        <v>0</v>
      </c>
      <c r="K72" s="86">
        <v>0</v>
      </c>
      <c r="L72" s="76">
        <v>0</v>
      </c>
      <c r="M72" s="80">
        <f t="shared" si="4"/>
        <v>5</v>
      </c>
      <c r="N72" s="80">
        <f t="shared" si="5"/>
        <v>0</v>
      </c>
      <c r="O72" s="80">
        <f t="shared" si="6"/>
        <v>5</v>
      </c>
    </row>
    <row r="73" spans="1:15" ht="27.75">
      <c r="A73" s="239" t="s">
        <v>392</v>
      </c>
      <c r="B73" s="69" t="s">
        <v>370</v>
      </c>
      <c r="C73" s="69">
        <v>241</v>
      </c>
      <c r="D73" s="69">
        <v>245</v>
      </c>
      <c r="E73" s="69">
        <v>37</v>
      </c>
      <c r="F73" s="69">
        <v>15</v>
      </c>
      <c r="G73" s="79">
        <v>78</v>
      </c>
      <c r="H73" s="79">
        <v>119</v>
      </c>
      <c r="I73" s="87">
        <v>31</v>
      </c>
      <c r="J73" s="87">
        <v>63</v>
      </c>
      <c r="K73" s="86">
        <v>127</v>
      </c>
      <c r="L73" s="76">
        <v>86</v>
      </c>
      <c r="M73" s="80">
        <f t="shared" si="4"/>
        <v>514</v>
      </c>
      <c r="N73" s="80">
        <f t="shared" si="5"/>
        <v>528</v>
      </c>
      <c r="O73" s="80">
        <f t="shared" si="6"/>
        <v>1042</v>
      </c>
    </row>
    <row r="74" spans="1:15" ht="27.75">
      <c r="A74" s="239"/>
      <c r="B74" s="69" t="s">
        <v>371</v>
      </c>
      <c r="C74" s="69">
        <v>78</v>
      </c>
      <c r="D74" s="69">
        <v>49</v>
      </c>
      <c r="E74" s="69">
        <v>11</v>
      </c>
      <c r="F74" s="69">
        <v>2</v>
      </c>
      <c r="G74" s="79">
        <v>6</v>
      </c>
      <c r="H74" s="79">
        <v>4</v>
      </c>
      <c r="I74" s="87">
        <v>16</v>
      </c>
      <c r="J74" s="87">
        <v>9</v>
      </c>
      <c r="K74" s="86">
        <v>11</v>
      </c>
      <c r="L74" s="76">
        <v>3</v>
      </c>
      <c r="M74" s="80">
        <f t="shared" si="4"/>
        <v>122</v>
      </c>
      <c r="N74" s="80">
        <f t="shared" si="5"/>
        <v>67</v>
      </c>
      <c r="O74" s="80">
        <f t="shared" si="6"/>
        <v>189</v>
      </c>
    </row>
    <row r="75" spans="1:15" ht="27.75">
      <c r="A75" s="240" t="s">
        <v>18</v>
      </c>
      <c r="B75" s="69" t="s">
        <v>370</v>
      </c>
      <c r="C75" s="69">
        <v>0</v>
      </c>
      <c r="D75" s="86">
        <v>0</v>
      </c>
      <c r="E75" s="69">
        <v>3</v>
      </c>
      <c r="F75" s="69">
        <v>12</v>
      </c>
      <c r="G75" s="79">
        <v>33</v>
      </c>
      <c r="H75" s="79">
        <v>13</v>
      </c>
      <c r="I75" s="86">
        <v>0</v>
      </c>
      <c r="J75" s="86">
        <v>0</v>
      </c>
      <c r="K75" s="86">
        <v>0</v>
      </c>
      <c r="L75" s="76">
        <v>0</v>
      </c>
      <c r="M75" s="80">
        <f t="shared" si="4"/>
        <v>36</v>
      </c>
      <c r="N75" s="80">
        <f t="shared" si="5"/>
        <v>25</v>
      </c>
      <c r="O75" s="80">
        <f t="shared" si="6"/>
        <v>61</v>
      </c>
    </row>
    <row r="76" spans="1:15" ht="27.75">
      <c r="A76" s="240"/>
      <c r="B76" s="69" t="s">
        <v>371</v>
      </c>
      <c r="C76" s="69">
        <v>0</v>
      </c>
      <c r="D76" s="86">
        <v>0</v>
      </c>
      <c r="E76" s="69">
        <v>0</v>
      </c>
      <c r="F76" s="69">
        <v>0</v>
      </c>
      <c r="G76" s="79">
        <v>0</v>
      </c>
      <c r="H76" s="79">
        <v>0</v>
      </c>
      <c r="I76" s="86">
        <v>0</v>
      </c>
      <c r="J76" s="86">
        <v>0</v>
      </c>
      <c r="K76" s="86">
        <v>0</v>
      </c>
      <c r="L76" s="76">
        <v>0</v>
      </c>
      <c r="M76" s="80">
        <f t="shared" si="4"/>
        <v>0</v>
      </c>
      <c r="N76" s="80">
        <f t="shared" si="5"/>
        <v>0</v>
      </c>
      <c r="O76" s="80">
        <f t="shared" si="6"/>
        <v>0</v>
      </c>
    </row>
    <row r="77" spans="1:15" ht="27.75">
      <c r="A77" s="240" t="s">
        <v>25</v>
      </c>
      <c r="B77" s="69" t="s">
        <v>370</v>
      </c>
      <c r="C77" s="69">
        <v>0</v>
      </c>
      <c r="D77" s="86">
        <v>0</v>
      </c>
      <c r="E77" s="69">
        <v>0</v>
      </c>
      <c r="F77" s="69">
        <v>0</v>
      </c>
      <c r="G77" s="79">
        <v>0</v>
      </c>
      <c r="H77" s="79">
        <v>0</v>
      </c>
      <c r="I77" s="87">
        <v>17</v>
      </c>
      <c r="J77" s="87">
        <v>3</v>
      </c>
      <c r="K77" s="86">
        <v>0</v>
      </c>
      <c r="L77" s="76">
        <v>0</v>
      </c>
      <c r="M77" s="80">
        <f t="shared" si="4"/>
        <v>17</v>
      </c>
      <c r="N77" s="80">
        <f t="shared" si="5"/>
        <v>3</v>
      </c>
      <c r="O77" s="80">
        <f t="shared" si="6"/>
        <v>20</v>
      </c>
    </row>
    <row r="78" spans="1:15" ht="27.75">
      <c r="A78" s="240"/>
      <c r="B78" s="69" t="s">
        <v>371</v>
      </c>
      <c r="C78" s="69">
        <v>0</v>
      </c>
      <c r="D78" s="86">
        <v>0</v>
      </c>
      <c r="E78" s="69">
        <v>0</v>
      </c>
      <c r="F78" s="69">
        <v>0</v>
      </c>
      <c r="G78" s="79">
        <v>0</v>
      </c>
      <c r="H78" s="79">
        <v>0</v>
      </c>
      <c r="I78" s="87">
        <v>9</v>
      </c>
      <c r="J78" s="87">
        <v>0</v>
      </c>
      <c r="K78" s="86">
        <v>0</v>
      </c>
      <c r="L78" s="76">
        <v>0</v>
      </c>
      <c r="M78" s="80">
        <f t="shared" si="4"/>
        <v>9</v>
      </c>
      <c r="N78" s="80">
        <f t="shared" si="5"/>
        <v>0</v>
      </c>
      <c r="O78" s="80">
        <f t="shared" si="6"/>
        <v>9</v>
      </c>
    </row>
    <row r="79" spans="1:15" ht="27.75">
      <c r="A79" s="239" t="s">
        <v>26</v>
      </c>
      <c r="B79" s="69" t="s">
        <v>370</v>
      </c>
      <c r="C79" s="69">
        <v>368</v>
      </c>
      <c r="D79" s="69">
        <v>224</v>
      </c>
      <c r="E79" s="69">
        <v>60</v>
      </c>
      <c r="F79" s="69">
        <v>27</v>
      </c>
      <c r="G79" s="79">
        <v>48</v>
      </c>
      <c r="H79" s="79">
        <v>36</v>
      </c>
      <c r="I79" s="86">
        <v>0</v>
      </c>
      <c r="J79" s="86">
        <v>0</v>
      </c>
      <c r="K79" s="86">
        <v>0</v>
      </c>
      <c r="L79" s="76">
        <v>0</v>
      </c>
      <c r="M79" s="80">
        <f t="shared" si="4"/>
        <v>476</v>
      </c>
      <c r="N79" s="80">
        <f t="shared" si="5"/>
        <v>287</v>
      </c>
      <c r="O79" s="80">
        <f t="shared" si="6"/>
        <v>763</v>
      </c>
    </row>
    <row r="80" spans="1:15" ht="27.75">
      <c r="A80" s="239"/>
      <c r="B80" s="69" t="s">
        <v>371</v>
      </c>
      <c r="C80" s="69">
        <v>73</v>
      </c>
      <c r="D80" s="69">
        <v>26</v>
      </c>
      <c r="E80" s="69">
        <v>27</v>
      </c>
      <c r="F80" s="69">
        <v>10</v>
      </c>
      <c r="G80" s="79">
        <v>5</v>
      </c>
      <c r="H80" s="79">
        <v>7</v>
      </c>
      <c r="I80" s="86">
        <v>0</v>
      </c>
      <c r="J80" s="86">
        <v>0</v>
      </c>
      <c r="K80" s="86">
        <v>0</v>
      </c>
      <c r="L80" s="76">
        <v>0</v>
      </c>
      <c r="M80" s="80">
        <f t="shared" si="4"/>
        <v>105</v>
      </c>
      <c r="N80" s="80">
        <f t="shared" si="5"/>
        <v>43</v>
      </c>
      <c r="O80" s="80">
        <f t="shared" si="6"/>
        <v>148</v>
      </c>
    </row>
    <row r="81" spans="1:15" ht="27.75">
      <c r="A81" s="239" t="s">
        <v>393</v>
      </c>
      <c r="B81" s="69" t="s">
        <v>372</v>
      </c>
      <c r="C81" s="69">
        <v>29</v>
      </c>
      <c r="D81" s="69">
        <v>80</v>
      </c>
      <c r="E81" s="86">
        <v>0</v>
      </c>
      <c r="F81" s="86">
        <v>0</v>
      </c>
      <c r="G81" s="86">
        <v>0</v>
      </c>
      <c r="H81" s="86">
        <v>0</v>
      </c>
      <c r="I81" s="87">
        <v>12</v>
      </c>
      <c r="J81" s="87">
        <v>10</v>
      </c>
      <c r="K81" s="86">
        <v>0</v>
      </c>
      <c r="L81" s="76">
        <v>0</v>
      </c>
      <c r="M81" s="80">
        <f t="shared" si="4"/>
        <v>41</v>
      </c>
      <c r="N81" s="80">
        <f t="shared" si="5"/>
        <v>90</v>
      </c>
      <c r="O81" s="80">
        <f t="shared" si="6"/>
        <v>131</v>
      </c>
    </row>
    <row r="82" spans="1:15" ht="27.75">
      <c r="A82" s="239"/>
      <c r="B82" s="69" t="s">
        <v>370</v>
      </c>
      <c r="C82" s="69">
        <v>422</v>
      </c>
      <c r="D82" s="69">
        <v>573</v>
      </c>
      <c r="E82" s="86">
        <v>115</v>
      </c>
      <c r="F82" s="86">
        <v>83</v>
      </c>
      <c r="G82" s="79">
        <v>114</v>
      </c>
      <c r="H82" s="79">
        <v>160</v>
      </c>
      <c r="I82" s="87">
        <v>81</v>
      </c>
      <c r="J82" s="87">
        <v>114</v>
      </c>
      <c r="K82" s="86">
        <v>0</v>
      </c>
      <c r="L82" s="76">
        <v>0</v>
      </c>
      <c r="M82" s="80">
        <f t="shared" si="4"/>
        <v>732</v>
      </c>
      <c r="N82" s="80">
        <f t="shared" si="5"/>
        <v>930</v>
      </c>
      <c r="O82" s="80">
        <f t="shared" si="6"/>
        <v>1662</v>
      </c>
    </row>
    <row r="83" spans="1:15" ht="27.75">
      <c r="A83" s="239"/>
      <c r="B83" s="69" t="s">
        <v>371</v>
      </c>
      <c r="C83" s="69">
        <v>94</v>
      </c>
      <c r="D83" s="69">
        <v>49</v>
      </c>
      <c r="E83" s="86">
        <v>4</v>
      </c>
      <c r="F83" s="86">
        <v>0</v>
      </c>
      <c r="G83" s="79">
        <v>13</v>
      </c>
      <c r="H83" s="79">
        <v>10</v>
      </c>
      <c r="I83" s="87">
        <v>8</v>
      </c>
      <c r="J83" s="87">
        <v>19</v>
      </c>
      <c r="K83" s="86">
        <v>0</v>
      </c>
      <c r="L83" s="76">
        <v>0</v>
      </c>
      <c r="M83" s="80">
        <f t="shared" si="4"/>
        <v>119</v>
      </c>
      <c r="N83" s="80">
        <f t="shared" si="5"/>
        <v>78</v>
      </c>
      <c r="O83" s="80">
        <f t="shared" si="6"/>
        <v>197</v>
      </c>
    </row>
    <row r="84" spans="1:15" ht="27.75">
      <c r="A84" s="239" t="s">
        <v>394</v>
      </c>
      <c r="B84" s="69" t="s">
        <v>370</v>
      </c>
      <c r="C84" s="69">
        <v>28</v>
      </c>
      <c r="D84" s="69">
        <v>57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76">
        <v>0</v>
      </c>
      <c r="M84" s="80">
        <f t="shared" si="4"/>
        <v>28</v>
      </c>
      <c r="N84" s="80">
        <f t="shared" si="5"/>
        <v>57</v>
      </c>
      <c r="O84" s="80">
        <f t="shared" si="6"/>
        <v>85</v>
      </c>
    </row>
    <row r="85" spans="1:15" ht="27.75">
      <c r="A85" s="239"/>
      <c r="B85" s="69" t="s">
        <v>371</v>
      </c>
      <c r="C85" s="69">
        <v>0</v>
      </c>
      <c r="D85" s="69">
        <v>0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86">
        <v>0</v>
      </c>
      <c r="L85" s="76">
        <v>0</v>
      </c>
      <c r="M85" s="80">
        <f t="shared" si="4"/>
        <v>0</v>
      </c>
      <c r="N85" s="80">
        <f t="shared" si="5"/>
        <v>0</v>
      </c>
      <c r="O85" s="80">
        <f t="shared" si="6"/>
        <v>0</v>
      </c>
    </row>
    <row r="86" spans="1:15" ht="27.75">
      <c r="A86" s="239" t="s">
        <v>395</v>
      </c>
      <c r="B86" s="69" t="s">
        <v>370</v>
      </c>
      <c r="C86" s="69">
        <v>127</v>
      </c>
      <c r="D86" s="69">
        <v>157</v>
      </c>
      <c r="E86" s="86">
        <v>136</v>
      </c>
      <c r="F86" s="86">
        <v>122</v>
      </c>
      <c r="G86" s="86">
        <v>124</v>
      </c>
      <c r="H86" s="86">
        <v>123</v>
      </c>
      <c r="I86" s="87">
        <v>102</v>
      </c>
      <c r="J86" s="87">
        <v>114</v>
      </c>
      <c r="K86" s="86">
        <v>11</v>
      </c>
      <c r="L86" s="76">
        <v>10</v>
      </c>
      <c r="M86" s="80">
        <f t="shared" si="4"/>
        <v>500</v>
      </c>
      <c r="N86" s="80">
        <f t="shared" si="5"/>
        <v>526</v>
      </c>
      <c r="O86" s="80">
        <f t="shared" si="6"/>
        <v>1026</v>
      </c>
    </row>
    <row r="87" spans="1:15" ht="27.75">
      <c r="A87" s="239"/>
      <c r="B87" s="69" t="s">
        <v>371</v>
      </c>
      <c r="C87" s="69">
        <v>15</v>
      </c>
      <c r="D87" s="69">
        <v>23</v>
      </c>
      <c r="E87" s="86">
        <v>27</v>
      </c>
      <c r="F87" s="86">
        <v>18</v>
      </c>
      <c r="G87" s="86">
        <v>8</v>
      </c>
      <c r="H87" s="86">
        <v>5</v>
      </c>
      <c r="I87" s="87">
        <v>13</v>
      </c>
      <c r="J87" s="87">
        <v>14</v>
      </c>
      <c r="K87" s="86">
        <v>0</v>
      </c>
      <c r="L87" s="76">
        <v>0</v>
      </c>
      <c r="M87" s="80">
        <f t="shared" si="4"/>
        <v>63</v>
      </c>
      <c r="N87" s="80">
        <f t="shared" si="5"/>
        <v>60</v>
      </c>
      <c r="O87" s="80">
        <f t="shared" si="6"/>
        <v>123</v>
      </c>
    </row>
    <row r="88" spans="1:15" ht="27.75">
      <c r="A88" s="239" t="s">
        <v>36</v>
      </c>
      <c r="B88" s="69" t="s">
        <v>372</v>
      </c>
      <c r="C88" s="69">
        <v>0</v>
      </c>
      <c r="D88" s="69">
        <v>0</v>
      </c>
      <c r="E88" s="69">
        <v>27</v>
      </c>
      <c r="F88" s="69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76">
        <v>0</v>
      </c>
      <c r="M88" s="80">
        <f t="shared" si="4"/>
        <v>27</v>
      </c>
      <c r="N88" s="80">
        <f t="shared" si="5"/>
        <v>0</v>
      </c>
      <c r="O88" s="80">
        <f t="shared" si="6"/>
        <v>27</v>
      </c>
    </row>
    <row r="89" spans="1:15" ht="27.75">
      <c r="A89" s="239"/>
      <c r="B89" s="69" t="s">
        <v>370</v>
      </c>
      <c r="C89" s="69">
        <v>321</v>
      </c>
      <c r="D89" s="69">
        <v>161</v>
      </c>
      <c r="E89" s="69">
        <v>148</v>
      </c>
      <c r="F89" s="69">
        <v>38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76">
        <v>0</v>
      </c>
      <c r="M89" s="80">
        <f t="shared" si="4"/>
        <v>469</v>
      </c>
      <c r="N89" s="80">
        <f t="shared" si="5"/>
        <v>199</v>
      </c>
      <c r="O89" s="80">
        <f t="shared" si="6"/>
        <v>668</v>
      </c>
    </row>
    <row r="90" spans="1:15" ht="83.25">
      <c r="A90" s="239"/>
      <c r="B90" s="69" t="s">
        <v>374</v>
      </c>
      <c r="C90" s="69">
        <v>31</v>
      </c>
      <c r="D90" s="69">
        <v>25</v>
      </c>
      <c r="E90" s="69">
        <v>15</v>
      </c>
      <c r="F90" s="69">
        <v>5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76">
        <v>0</v>
      </c>
      <c r="M90" s="80">
        <f t="shared" si="4"/>
        <v>46</v>
      </c>
      <c r="N90" s="80">
        <f t="shared" si="5"/>
        <v>30</v>
      </c>
      <c r="O90" s="80">
        <f t="shared" si="6"/>
        <v>76</v>
      </c>
    </row>
    <row r="91" spans="1:15" ht="27.75">
      <c r="A91" s="239"/>
      <c r="B91" s="69" t="s">
        <v>371</v>
      </c>
      <c r="C91" s="69">
        <v>29</v>
      </c>
      <c r="D91" s="69">
        <v>13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76">
        <v>0</v>
      </c>
      <c r="M91" s="80">
        <f t="shared" si="4"/>
        <v>29</v>
      </c>
      <c r="N91" s="80">
        <f t="shared" si="5"/>
        <v>13</v>
      </c>
      <c r="O91" s="80">
        <f t="shared" si="6"/>
        <v>42</v>
      </c>
    </row>
    <row r="92" spans="1:15" ht="27.75">
      <c r="A92" s="239" t="s">
        <v>58</v>
      </c>
      <c r="B92" s="69" t="s">
        <v>370</v>
      </c>
      <c r="C92" s="69">
        <v>122</v>
      </c>
      <c r="D92" s="69">
        <v>356</v>
      </c>
      <c r="E92" s="86">
        <v>3</v>
      </c>
      <c r="F92" s="86">
        <v>13</v>
      </c>
      <c r="G92" s="86">
        <v>4</v>
      </c>
      <c r="H92" s="86">
        <v>50</v>
      </c>
      <c r="I92" s="86">
        <v>0</v>
      </c>
      <c r="J92" s="86">
        <v>0</v>
      </c>
      <c r="K92" s="86">
        <v>16</v>
      </c>
      <c r="L92" s="76">
        <v>20</v>
      </c>
      <c r="M92" s="80">
        <f t="shared" si="4"/>
        <v>145</v>
      </c>
      <c r="N92" s="80">
        <f t="shared" si="5"/>
        <v>439</v>
      </c>
      <c r="O92" s="80">
        <f t="shared" si="6"/>
        <v>584</v>
      </c>
    </row>
    <row r="93" spans="1:15" ht="27.75">
      <c r="A93" s="239"/>
      <c r="B93" s="69" t="s">
        <v>371</v>
      </c>
      <c r="C93" s="69">
        <v>50</v>
      </c>
      <c r="D93" s="69">
        <v>71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76">
        <v>0</v>
      </c>
      <c r="M93" s="80">
        <f t="shared" si="4"/>
        <v>50</v>
      </c>
      <c r="N93" s="80">
        <f t="shared" si="5"/>
        <v>71</v>
      </c>
      <c r="O93" s="80">
        <f t="shared" si="6"/>
        <v>121</v>
      </c>
    </row>
    <row r="94" spans="1:15" ht="27.75">
      <c r="A94" s="239" t="s">
        <v>43</v>
      </c>
      <c r="B94" s="69" t="s">
        <v>370</v>
      </c>
      <c r="C94" s="69">
        <v>245</v>
      </c>
      <c r="D94" s="69">
        <v>105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76">
        <v>0</v>
      </c>
      <c r="M94" s="80">
        <f t="shared" si="4"/>
        <v>245</v>
      </c>
      <c r="N94" s="80">
        <f t="shared" si="5"/>
        <v>105</v>
      </c>
      <c r="O94" s="80">
        <f t="shared" si="6"/>
        <v>350</v>
      </c>
    </row>
    <row r="95" spans="1:15" ht="83.25">
      <c r="A95" s="239"/>
      <c r="B95" s="69" t="s">
        <v>374</v>
      </c>
      <c r="C95" s="69">
        <v>57</v>
      </c>
      <c r="D95" s="69">
        <v>8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76">
        <v>0</v>
      </c>
      <c r="M95" s="80">
        <f t="shared" si="4"/>
        <v>57</v>
      </c>
      <c r="N95" s="80">
        <f t="shared" si="5"/>
        <v>8</v>
      </c>
      <c r="O95" s="80">
        <f t="shared" si="6"/>
        <v>65</v>
      </c>
    </row>
    <row r="96" spans="1:15" ht="27.75">
      <c r="A96" s="239"/>
      <c r="B96" s="69" t="s">
        <v>371</v>
      </c>
      <c r="C96" s="69">
        <v>44</v>
      </c>
      <c r="D96" s="69">
        <v>7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76">
        <v>0</v>
      </c>
      <c r="M96" s="80">
        <f t="shared" si="4"/>
        <v>44</v>
      </c>
      <c r="N96" s="80">
        <f t="shared" si="5"/>
        <v>7</v>
      </c>
      <c r="O96" s="80">
        <f t="shared" si="6"/>
        <v>51</v>
      </c>
    </row>
    <row r="97" spans="1:15" ht="27.75">
      <c r="A97" s="239" t="s">
        <v>44</v>
      </c>
      <c r="B97" s="69" t="s">
        <v>370</v>
      </c>
      <c r="C97" s="69">
        <v>119</v>
      </c>
      <c r="D97" s="69">
        <v>55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76">
        <v>0</v>
      </c>
      <c r="M97" s="80">
        <f t="shared" si="4"/>
        <v>119</v>
      </c>
      <c r="N97" s="80">
        <f t="shared" si="5"/>
        <v>55</v>
      </c>
      <c r="O97" s="80">
        <f t="shared" si="6"/>
        <v>174</v>
      </c>
    </row>
    <row r="98" spans="1:15" ht="27.75">
      <c r="A98" s="239"/>
      <c r="B98" s="69" t="s">
        <v>371</v>
      </c>
      <c r="C98" s="69">
        <v>29</v>
      </c>
      <c r="D98" s="69">
        <v>2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76">
        <v>0</v>
      </c>
      <c r="M98" s="80">
        <f t="shared" si="4"/>
        <v>29</v>
      </c>
      <c r="N98" s="80">
        <f t="shared" si="5"/>
        <v>2</v>
      </c>
      <c r="O98" s="80">
        <f t="shared" si="6"/>
        <v>31</v>
      </c>
    </row>
    <row r="99" spans="1:15" ht="27.75">
      <c r="A99" s="239" t="s">
        <v>47</v>
      </c>
      <c r="B99" s="69" t="s">
        <v>370</v>
      </c>
      <c r="C99" s="69">
        <v>51</v>
      </c>
      <c r="D99" s="69">
        <v>83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76">
        <v>0</v>
      </c>
      <c r="M99" s="80">
        <f t="shared" si="4"/>
        <v>51</v>
      </c>
      <c r="N99" s="80">
        <f t="shared" si="5"/>
        <v>83</v>
      </c>
      <c r="O99" s="80">
        <f t="shared" si="6"/>
        <v>134</v>
      </c>
    </row>
    <row r="100" spans="1:15" ht="27.75">
      <c r="A100" s="239"/>
      <c r="B100" s="69" t="s">
        <v>371</v>
      </c>
      <c r="C100" s="69">
        <v>3</v>
      </c>
      <c r="D100" s="69">
        <v>2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76">
        <v>0</v>
      </c>
      <c r="M100" s="80">
        <f t="shared" si="4"/>
        <v>3</v>
      </c>
      <c r="N100" s="80">
        <f t="shared" si="5"/>
        <v>2</v>
      </c>
      <c r="O100" s="80">
        <f t="shared" si="6"/>
        <v>5</v>
      </c>
    </row>
    <row r="101" spans="1:15" ht="27.75">
      <c r="A101" s="239" t="s">
        <v>46</v>
      </c>
      <c r="B101" s="69" t="s">
        <v>370</v>
      </c>
      <c r="C101" s="69">
        <v>0</v>
      </c>
      <c r="D101" s="69">
        <v>0</v>
      </c>
      <c r="E101" s="86">
        <v>0</v>
      </c>
      <c r="F101" s="86">
        <v>0</v>
      </c>
      <c r="G101" s="79">
        <v>36</v>
      </c>
      <c r="H101" s="79">
        <v>16</v>
      </c>
      <c r="I101" s="86">
        <v>0</v>
      </c>
      <c r="J101" s="86">
        <v>0</v>
      </c>
      <c r="K101" s="86">
        <v>0</v>
      </c>
      <c r="L101" s="76">
        <v>0</v>
      </c>
      <c r="M101" s="80">
        <f t="shared" si="4"/>
        <v>36</v>
      </c>
      <c r="N101" s="80">
        <f t="shared" si="5"/>
        <v>16</v>
      </c>
      <c r="O101" s="80">
        <f t="shared" si="6"/>
        <v>52</v>
      </c>
    </row>
    <row r="102" spans="1:15" ht="27.75">
      <c r="A102" s="239"/>
      <c r="B102" s="69" t="s">
        <v>371</v>
      </c>
      <c r="C102" s="69">
        <v>0</v>
      </c>
      <c r="D102" s="69">
        <v>0</v>
      </c>
      <c r="E102" s="86">
        <v>0</v>
      </c>
      <c r="F102" s="86">
        <v>0</v>
      </c>
      <c r="G102" s="79">
        <v>0</v>
      </c>
      <c r="H102" s="79">
        <v>0</v>
      </c>
      <c r="I102" s="86">
        <v>0</v>
      </c>
      <c r="J102" s="86">
        <v>0</v>
      </c>
      <c r="K102" s="86">
        <v>0</v>
      </c>
      <c r="L102" s="76">
        <v>0</v>
      </c>
      <c r="M102" s="80">
        <f t="shared" si="4"/>
        <v>0</v>
      </c>
      <c r="N102" s="80">
        <f t="shared" si="5"/>
        <v>0</v>
      </c>
      <c r="O102" s="80">
        <f t="shared" si="6"/>
        <v>0</v>
      </c>
    </row>
    <row r="103" spans="1:15" ht="27.75">
      <c r="A103" s="239" t="s">
        <v>403</v>
      </c>
      <c r="B103" s="69" t="s">
        <v>370</v>
      </c>
      <c r="C103" s="69">
        <v>0</v>
      </c>
      <c r="D103" s="69">
        <v>0</v>
      </c>
      <c r="E103" s="86">
        <v>0</v>
      </c>
      <c r="F103" s="86">
        <v>0</v>
      </c>
      <c r="G103" s="79">
        <v>12</v>
      </c>
      <c r="H103" s="79">
        <v>10</v>
      </c>
      <c r="I103" s="86">
        <v>0</v>
      </c>
      <c r="J103" s="86">
        <v>0</v>
      </c>
      <c r="K103" s="86">
        <v>0</v>
      </c>
      <c r="L103" s="76">
        <v>0</v>
      </c>
      <c r="M103" s="80">
        <f t="shared" si="4"/>
        <v>12</v>
      </c>
      <c r="N103" s="80">
        <f t="shared" si="5"/>
        <v>10</v>
      </c>
      <c r="O103" s="80">
        <f t="shared" si="6"/>
        <v>22</v>
      </c>
    </row>
    <row r="104" spans="1:15" ht="27.75">
      <c r="A104" s="239"/>
      <c r="B104" s="69" t="s">
        <v>371</v>
      </c>
      <c r="C104" s="69">
        <v>0</v>
      </c>
      <c r="D104" s="69">
        <v>0</v>
      </c>
      <c r="E104" s="86">
        <v>0</v>
      </c>
      <c r="F104" s="86">
        <v>0</v>
      </c>
      <c r="G104" s="79">
        <v>0</v>
      </c>
      <c r="H104" s="79">
        <v>0</v>
      </c>
      <c r="I104" s="86">
        <v>0</v>
      </c>
      <c r="J104" s="86">
        <v>0</v>
      </c>
      <c r="K104" s="86">
        <v>0</v>
      </c>
      <c r="L104" s="76">
        <v>0</v>
      </c>
      <c r="M104" s="80">
        <f t="shared" si="4"/>
        <v>0</v>
      </c>
      <c r="N104" s="80">
        <f t="shared" si="5"/>
        <v>0</v>
      </c>
      <c r="O104" s="80">
        <f t="shared" si="6"/>
        <v>0</v>
      </c>
    </row>
    <row r="105" spans="1:15" ht="27.75">
      <c r="A105" s="239" t="s">
        <v>50</v>
      </c>
      <c r="B105" s="69" t="s">
        <v>370</v>
      </c>
      <c r="C105" s="69">
        <v>0</v>
      </c>
      <c r="D105" s="69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76">
        <v>0</v>
      </c>
      <c r="M105" s="80">
        <f t="shared" si="4"/>
        <v>0</v>
      </c>
      <c r="N105" s="80">
        <f t="shared" si="5"/>
        <v>0</v>
      </c>
      <c r="O105" s="80">
        <f t="shared" si="6"/>
        <v>0</v>
      </c>
    </row>
    <row r="106" spans="1:15" ht="27.75">
      <c r="A106" s="239"/>
      <c r="B106" s="69" t="s">
        <v>371</v>
      </c>
      <c r="C106" s="69">
        <v>0</v>
      </c>
      <c r="D106" s="69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76">
        <v>0</v>
      </c>
      <c r="M106" s="80">
        <f t="shared" si="4"/>
        <v>0</v>
      </c>
      <c r="N106" s="80">
        <f t="shared" si="5"/>
        <v>0</v>
      </c>
      <c r="O106" s="80">
        <f t="shared" si="6"/>
        <v>0</v>
      </c>
    </row>
    <row r="107" spans="1:15" ht="55.5">
      <c r="A107" s="69" t="s">
        <v>400</v>
      </c>
      <c r="B107" s="69" t="s">
        <v>372</v>
      </c>
      <c r="C107" s="69">
        <v>1153</v>
      </c>
      <c r="D107" s="69">
        <v>912</v>
      </c>
      <c r="E107" s="86">
        <v>225</v>
      </c>
      <c r="F107" s="86">
        <v>251</v>
      </c>
      <c r="G107" s="79">
        <v>221</v>
      </c>
      <c r="H107" s="79">
        <v>417</v>
      </c>
      <c r="I107" s="87">
        <v>148</v>
      </c>
      <c r="J107" s="87">
        <v>99</v>
      </c>
      <c r="K107" s="86">
        <v>0</v>
      </c>
      <c r="L107" s="76">
        <v>0</v>
      </c>
      <c r="M107" s="80">
        <f t="shared" si="4"/>
        <v>1747</v>
      </c>
      <c r="N107" s="80">
        <f t="shared" si="5"/>
        <v>1679</v>
      </c>
      <c r="O107" s="80">
        <f t="shared" si="6"/>
        <v>3426</v>
      </c>
    </row>
    <row r="108" spans="1:15" ht="27.75">
      <c r="A108" s="239" t="s">
        <v>62</v>
      </c>
      <c r="B108" s="69" t="s">
        <v>372</v>
      </c>
      <c r="C108" s="69">
        <v>209</v>
      </c>
      <c r="D108" s="69">
        <v>46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76">
        <v>0</v>
      </c>
      <c r="M108" s="80">
        <f t="shared" si="4"/>
        <v>209</v>
      </c>
      <c r="N108" s="80">
        <f t="shared" si="5"/>
        <v>46</v>
      </c>
      <c r="O108" s="80">
        <f t="shared" si="6"/>
        <v>255</v>
      </c>
    </row>
    <row r="109" spans="1:15" ht="27.75">
      <c r="A109" s="239"/>
      <c r="B109" s="69" t="s">
        <v>370</v>
      </c>
      <c r="C109" s="69">
        <v>35</v>
      </c>
      <c r="D109" s="69">
        <v>15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76">
        <v>0</v>
      </c>
      <c r="M109" s="80">
        <f t="shared" si="4"/>
        <v>35</v>
      </c>
      <c r="N109" s="80">
        <f t="shared" si="5"/>
        <v>15</v>
      </c>
      <c r="O109" s="80">
        <f t="shared" si="6"/>
        <v>50</v>
      </c>
    </row>
    <row r="110" spans="1:15" ht="83.25">
      <c r="A110" s="239"/>
      <c r="B110" s="69" t="s">
        <v>374</v>
      </c>
      <c r="C110" s="69">
        <v>66</v>
      </c>
      <c r="D110" s="69">
        <v>10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76">
        <v>0</v>
      </c>
      <c r="M110" s="80">
        <f t="shared" si="4"/>
        <v>66</v>
      </c>
      <c r="N110" s="80">
        <f t="shared" si="5"/>
        <v>10</v>
      </c>
      <c r="O110" s="80">
        <f t="shared" si="6"/>
        <v>76</v>
      </c>
    </row>
    <row r="111" spans="1:15" ht="27.75">
      <c r="A111" s="239"/>
      <c r="B111" s="69" t="s">
        <v>371</v>
      </c>
      <c r="C111" s="69">
        <v>2</v>
      </c>
      <c r="D111" s="69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76">
        <v>0</v>
      </c>
      <c r="M111" s="80">
        <f t="shared" si="4"/>
        <v>2</v>
      </c>
      <c r="N111" s="80">
        <f t="shared" si="5"/>
        <v>0</v>
      </c>
      <c r="O111" s="80">
        <f t="shared" si="6"/>
        <v>2</v>
      </c>
    </row>
    <row r="112" spans="1:15" ht="27.75">
      <c r="A112" s="239" t="s">
        <v>396</v>
      </c>
      <c r="B112" s="69" t="s">
        <v>372</v>
      </c>
      <c r="C112" s="69">
        <v>92</v>
      </c>
      <c r="D112" s="69">
        <v>9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76">
        <v>0</v>
      </c>
      <c r="M112" s="80">
        <f t="shared" si="4"/>
        <v>92</v>
      </c>
      <c r="N112" s="80">
        <f t="shared" si="5"/>
        <v>9</v>
      </c>
      <c r="O112" s="80">
        <f t="shared" si="6"/>
        <v>101</v>
      </c>
    </row>
    <row r="113" spans="1:15" ht="27.75">
      <c r="A113" s="239"/>
      <c r="B113" s="69" t="s">
        <v>370</v>
      </c>
      <c r="C113" s="69">
        <v>21</v>
      </c>
      <c r="D113" s="69">
        <v>10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76">
        <v>0</v>
      </c>
      <c r="M113" s="80">
        <f t="shared" si="4"/>
        <v>21</v>
      </c>
      <c r="N113" s="80">
        <f t="shared" si="5"/>
        <v>10</v>
      </c>
      <c r="O113" s="80">
        <f t="shared" si="6"/>
        <v>31</v>
      </c>
    </row>
    <row r="114" spans="1:15" ht="27.75">
      <c r="A114" s="239"/>
      <c r="B114" s="69" t="s">
        <v>371</v>
      </c>
      <c r="C114" s="69">
        <v>7</v>
      </c>
      <c r="D114" s="69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76">
        <v>0</v>
      </c>
      <c r="M114" s="80">
        <f t="shared" si="4"/>
        <v>7</v>
      </c>
      <c r="N114" s="80">
        <f t="shared" si="5"/>
        <v>0</v>
      </c>
      <c r="O114" s="80">
        <f t="shared" si="6"/>
        <v>7</v>
      </c>
    </row>
    <row r="115" spans="1:15" ht="27.75">
      <c r="A115" s="239" t="s">
        <v>397</v>
      </c>
      <c r="B115" s="69" t="s">
        <v>370</v>
      </c>
      <c r="C115" s="69">
        <v>66</v>
      </c>
      <c r="D115" s="69">
        <v>58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76">
        <v>0</v>
      </c>
      <c r="M115" s="80">
        <f t="shared" si="4"/>
        <v>66</v>
      </c>
      <c r="N115" s="80">
        <f t="shared" si="5"/>
        <v>58</v>
      </c>
      <c r="O115" s="80">
        <f t="shared" si="6"/>
        <v>124</v>
      </c>
    </row>
    <row r="116" spans="1:15" ht="83.25">
      <c r="A116" s="239"/>
      <c r="B116" s="69" t="s">
        <v>374</v>
      </c>
      <c r="C116" s="69">
        <v>16</v>
      </c>
      <c r="D116" s="69">
        <v>14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76">
        <v>0</v>
      </c>
      <c r="M116" s="80">
        <f t="shared" si="4"/>
        <v>16</v>
      </c>
      <c r="N116" s="80">
        <f t="shared" si="5"/>
        <v>14</v>
      </c>
      <c r="O116" s="80">
        <f t="shared" si="6"/>
        <v>30</v>
      </c>
    </row>
    <row r="117" spans="1:15" ht="27.75">
      <c r="A117" s="239"/>
      <c r="B117" s="69" t="s">
        <v>371</v>
      </c>
      <c r="C117" s="69">
        <v>0</v>
      </c>
      <c r="D117" s="69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76">
        <v>0</v>
      </c>
      <c r="M117" s="80">
        <f t="shared" si="4"/>
        <v>0</v>
      </c>
      <c r="N117" s="80">
        <f t="shared" si="5"/>
        <v>0</v>
      </c>
      <c r="O117" s="80">
        <f t="shared" si="6"/>
        <v>0</v>
      </c>
    </row>
    <row r="118" spans="1:15" ht="55.5">
      <c r="A118" s="239" t="s">
        <v>398</v>
      </c>
      <c r="B118" s="69" t="s">
        <v>373</v>
      </c>
      <c r="C118" s="69">
        <v>0</v>
      </c>
      <c r="D118" s="69">
        <v>0</v>
      </c>
      <c r="E118" s="86">
        <v>0</v>
      </c>
      <c r="F118" s="86">
        <v>0</v>
      </c>
      <c r="G118" s="86">
        <v>0</v>
      </c>
      <c r="H118" s="86">
        <v>0</v>
      </c>
      <c r="I118" s="87">
        <v>30</v>
      </c>
      <c r="J118" s="87">
        <v>32</v>
      </c>
      <c r="K118" s="86">
        <v>0</v>
      </c>
      <c r="L118" s="76">
        <v>0</v>
      </c>
      <c r="M118" s="80">
        <f t="shared" si="4"/>
        <v>30</v>
      </c>
      <c r="N118" s="80">
        <f t="shared" si="5"/>
        <v>32</v>
      </c>
      <c r="O118" s="80">
        <f t="shared" si="6"/>
        <v>62</v>
      </c>
    </row>
    <row r="119" spans="1:15" ht="27.75">
      <c r="A119" s="239"/>
      <c r="B119" s="69" t="s">
        <v>53</v>
      </c>
      <c r="C119" s="69">
        <v>9</v>
      </c>
      <c r="D119" s="69">
        <v>37</v>
      </c>
      <c r="E119" s="86">
        <v>130</v>
      </c>
      <c r="F119" s="86">
        <v>139</v>
      </c>
      <c r="G119" s="86">
        <v>4</v>
      </c>
      <c r="H119" s="86">
        <v>5</v>
      </c>
      <c r="I119" s="86">
        <v>0</v>
      </c>
      <c r="J119" s="86">
        <v>0</v>
      </c>
      <c r="K119" s="86">
        <v>0</v>
      </c>
      <c r="L119" s="76">
        <v>0</v>
      </c>
      <c r="M119" s="80">
        <f t="shared" si="4"/>
        <v>143</v>
      </c>
      <c r="N119" s="80">
        <f t="shared" si="5"/>
        <v>181</v>
      </c>
      <c r="O119" s="80">
        <f t="shared" si="6"/>
        <v>324</v>
      </c>
    </row>
    <row r="120" spans="1:15" ht="83.25">
      <c r="A120" s="239"/>
      <c r="B120" s="69" t="s">
        <v>374</v>
      </c>
      <c r="C120" s="69">
        <v>1</v>
      </c>
      <c r="D120" s="69">
        <v>3</v>
      </c>
      <c r="E120" s="86">
        <v>0</v>
      </c>
      <c r="F120" s="86">
        <v>0</v>
      </c>
      <c r="G120" s="86">
        <v>0</v>
      </c>
      <c r="H120" s="86">
        <v>0</v>
      </c>
      <c r="I120" s="87">
        <v>82</v>
      </c>
      <c r="J120" s="87">
        <v>56</v>
      </c>
      <c r="K120" s="86">
        <v>0</v>
      </c>
      <c r="L120" s="76">
        <v>0</v>
      </c>
      <c r="M120" s="80">
        <f t="shared" si="4"/>
        <v>83</v>
      </c>
      <c r="N120" s="80">
        <f t="shared" si="5"/>
        <v>59</v>
      </c>
      <c r="O120" s="80">
        <f t="shared" si="6"/>
        <v>142</v>
      </c>
    </row>
    <row r="121" spans="1:15" ht="27.75">
      <c r="A121" s="239"/>
      <c r="B121" s="69" t="s">
        <v>371</v>
      </c>
      <c r="C121" s="69">
        <v>1</v>
      </c>
      <c r="D121" s="69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76">
        <v>0</v>
      </c>
      <c r="M121" s="80">
        <f t="shared" si="4"/>
        <v>1</v>
      </c>
      <c r="N121" s="80">
        <f t="shared" si="5"/>
        <v>0</v>
      </c>
      <c r="O121" s="80">
        <f t="shared" si="6"/>
        <v>1</v>
      </c>
    </row>
    <row r="122" spans="1:15" ht="33.75" customHeight="1">
      <c r="A122" s="239" t="s">
        <v>399</v>
      </c>
      <c r="B122" s="69" t="s">
        <v>370</v>
      </c>
      <c r="C122" s="69">
        <v>58</v>
      </c>
      <c r="D122" s="69">
        <v>34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76">
        <v>0</v>
      </c>
      <c r="M122" s="80">
        <f aca="true" t="shared" si="7" ref="M122:M129">K122+I122+G122+E122+C122</f>
        <v>58</v>
      </c>
      <c r="N122" s="80">
        <f aca="true" t="shared" si="8" ref="N122:N129">L122+J122+H122+F122+D122</f>
        <v>34</v>
      </c>
      <c r="O122" s="80">
        <f aca="true" t="shared" si="9" ref="O122:O129">SUM(M122:N122)</f>
        <v>92</v>
      </c>
    </row>
    <row r="123" spans="1:15" ht="35.25" customHeight="1">
      <c r="A123" s="239"/>
      <c r="B123" s="69" t="s">
        <v>371</v>
      </c>
      <c r="C123" s="69">
        <v>0</v>
      </c>
      <c r="D123" s="69">
        <v>2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76">
        <v>0</v>
      </c>
      <c r="M123" s="80">
        <f t="shared" si="7"/>
        <v>0</v>
      </c>
      <c r="N123" s="80">
        <f t="shared" si="8"/>
        <v>2</v>
      </c>
      <c r="O123" s="80">
        <f t="shared" si="9"/>
        <v>2</v>
      </c>
    </row>
    <row r="124" spans="1:15" ht="27.75">
      <c r="A124" s="239" t="s">
        <v>66</v>
      </c>
      <c r="B124" s="69" t="s">
        <v>370</v>
      </c>
      <c r="C124" s="69">
        <v>0</v>
      </c>
      <c r="D124" s="69">
        <v>0</v>
      </c>
      <c r="E124" s="69">
        <v>49</v>
      </c>
      <c r="F124" s="69">
        <v>12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76">
        <v>0</v>
      </c>
      <c r="M124" s="80">
        <f t="shared" si="7"/>
        <v>49</v>
      </c>
      <c r="N124" s="80">
        <f t="shared" si="8"/>
        <v>12</v>
      </c>
      <c r="O124" s="80">
        <f t="shared" si="9"/>
        <v>61</v>
      </c>
    </row>
    <row r="125" spans="1:15" ht="27.75">
      <c r="A125" s="239"/>
      <c r="B125" s="69" t="s">
        <v>371</v>
      </c>
      <c r="C125" s="69">
        <v>0</v>
      </c>
      <c r="D125" s="69">
        <v>0</v>
      </c>
      <c r="E125" s="69">
        <v>4</v>
      </c>
      <c r="F125" s="69">
        <v>1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76">
        <v>0</v>
      </c>
      <c r="M125" s="80">
        <f t="shared" si="7"/>
        <v>4</v>
      </c>
      <c r="N125" s="80">
        <f t="shared" si="8"/>
        <v>1</v>
      </c>
      <c r="O125" s="80">
        <f t="shared" si="9"/>
        <v>5</v>
      </c>
    </row>
    <row r="126" spans="1:15" ht="27.75">
      <c r="A126" s="239" t="s">
        <v>257</v>
      </c>
      <c r="B126" s="73" t="s">
        <v>370</v>
      </c>
      <c r="C126" s="69">
        <v>0</v>
      </c>
      <c r="D126" s="69">
        <v>0</v>
      </c>
      <c r="E126" s="69">
        <v>0</v>
      </c>
      <c r="F126" s="86">
        <v>0</v>
      </c>
      <c r="G126" s="79">
        <v>24</v>
      </c>
      <c r="H126" s="79">
        <v>24</v>
      </c>
      <c r="I126" s="86">
        <v>0</v>
      </c>
      <c r="J126" s="86">
        <v>0</v>
      </c>
      <c r="K126" s="86">
        <v>0</v>
      </c>
      <c r="L126" s="76">
        <v>0</v>
      </c>
      <c r="M126" s="80">
        <f t="shared" si="7"/>
        <v>24</v>
      </c>
      <c r="N126" s="80">
        <f t="shared" si="8"/>
        <v>24</v>
      </c>
      <c r="O126" s="80">
        <f t="shared" si="9"/>
        <v>48</v>
      </c>
    </row>
    <row r="127" spans="1:15" ht="27.75">
      <c r="A127" s="239"/>
      <c r="B127" s="73" t="s">
        <v>54</v>
      </c>
      <c r="C127" s="69">
        <v>0</v>
      </c>
      <c r="D127" s="69">
        <v>0</v>
      </c>
      <c r="E127" s="69">
        <v>0</v>
      </c>
      <c r="F127" s="86">
        <v>0</v>
      </c>
      <c r="G127" s="79">
        <v>0</v>
      </c>
      <c r="H127" s="79">
        <v>1</v>
      </c>
      <c r="I127" s="86">
        <v>0</v>
      </c>
      <c r="J127" s="86">
        <v>0</v>
      </c>
      <c r="K127" s="86">
        <v>0</v>
      </c>
      <c r="L127" s="76">
        <v>0</v>
      </c>
      <c r="M127" s="80">
        <f t="shared" si="7"/>
        <v>0</v>
      </c>
      <c r="N127" s="80">
        <f t="shared" si="8"/>
        <v>1</v>
      </c>
      <c r="O127" s="80">
        <f t="shared" si="9"/>
        <v>1</v>
      </c>
    </row>
    <row r="128" spans="1:15" ht="55.5">
      <c r="A128" s="84" t="s">
        <v>258</v>
      </c>
      <c r="B128" s="73" t="s">
        <v>370</v>
      </c>
      <c r="C128" s="69">
        <v>0</v>
      </c>
      <c r="D128" s="69">
        <v>0</v>
      </c>
      <c r="E128" s="69">
        <v>0</v>
      </c>
      <c r="F128" s="86">
        <v>0</v>
      </c>
      <c r="G128" s="79">
        <v>8</v>
      </c>
      <c r="H128" s="79">
        <v>4</v>
      </c>
      <c r="I128" s="86">
        <v>0</v>
      </c>
      <c r="J128" s="86">
        <v>0</v>
      </c>
      <c r="K128" s="86">
        <v>0</v>
      </c>
      <c r="L128" s="76">
        <v>0</v>
      </c>
      <c r="M128" s="80">
        <f t="shared" si="7"/>
        <v>8</v>
      </c>
      <c r="N128" s="80">
        <f t="shared" si="8"/>
        <v>4</v>
      </c>
      <c r="O128" s="80">
        <f t="shared" si="9"/>
        <v>12</v>
      </c>
    </row>
    <row r="129" spans="1:15" ht="27.75">
      <c r="A129" s="238" t="s">
        <v>51</v>
      </c>
      <c r="B129" s="238"/>
      <c r="C129" s="70">
        <f aca="true" t="shared" si="10" ref="C129:J129">SUM(C57:C128)</f>
        <v>6683</v>
      </c>
      <c r="D129" s="70">
        <f t="shared" si="10"/>
        <v>4845</v>
      </c>
      <c r="E129" s="80">
        <f t="shared" si="10"/>
        <v>2009</v>
      </c>
      <c r="F129" s="80">
        <f t="shared" si="10"/>
        <v>1295</v>
      </c>
      <c r="G129" s="77">
        <f t="shared" si="10"/>
        <v>1297</v>
      </c>
      <c r="H129" s="77">
        <f t="shared" si="10"/>
        <v>1424</v>
      </c>
      <c r="I129" s="77">
        <f t="shared" si="10"/>
        <v>800</v>
      </c>
      <c r="J129" s="77">
        <f t="shared" si="10"/>
        <v>830</v>
      </c>
      <c r="K129" s="77">
        <f>SUM(K58:K128)</f>
        <v>165</v>
      </c>
      <c r="L129" s="77">
        <f>SUM(L58:L128)</f>
        <v>119</v>
      </c>
      <c r="M129" s="80">
        <f t="shared" si="7"/>
        <v>10954</v>
      </c>
      <c r="N129" s="80">
        <f t="shared" si="8"/>
        <v>8513</v>
      </c>
      <c r="O129" s="80">
        <f t="shared" si="9"/>
        <v>19467</v>
      </c>
    </row>
    <row r="130" ht="15">
      <c r="C130" s="71"/>
    </row>
  </sheetData>
  <sheetProtection/>
  <mergeCells count="47">
    <mergeCell ref="G55:H55"/>
    <mergeCell ref="M55:O55"/>
    <mergeCell ref="H4:I4"/>
    <mergeCell ref="J4:K4"/>
    <mergeCell ref="L4:N4"/>
    <mergeCell ref="A55:A56"/>
    <mergeCell ref="B55:B56"/>
    <mergeCell ref="C55:D55"/>
    <mergeCell ref="F4:G4"/>
    <mergeCell ref="A54:O54"/>
    <mergeCell ref="E55:F55"/>
    <mergeCell ref="A69:A70"/>
    <mergeCell ref="A81:A83"/>
    <mergeCell ref="A86:A87"/>
    <mergeCell ref="A94:A96"/>
    <mergeCell ref="A97:A98"/>
    <mergeCell ref="A3:N3"/>
    <mergeCell ref="B4:C4"/>
    <mergeCell ref="D4:E4"/>
    <mergeCell ref="I55:J55"/>
    <mergeCell ref="K55:L55"/>
    <mergeCell ref="A73:A74"/>
    <mergeCell ref="A79:A80"/>
    <mergeCell ref="A77:A78"/>
    <mergeCell ref="A118:A121"/>
    <mergeCell ref="A112:A114"/>
    <mergeCell ref="A115:A117"/>
    <mergeCell ref="A4:A5"/>
    <mergeCell ref="A57:A58"/>
    <mergeCell ref="A59:A60"/>
    <mergeCell ref="A61:A62"/>
    <mergeCell ref="A122:A123"/>
    <mergeCell ref="A108:A111"/>
    <mergeCell ref="A75:A76"/>
    <mergeCell ref="A63:A65"/>
    <mergeCell ref="A66:A68"/>
    <mergeCell ref="A71:A72"/>
    <mergeCell ref="A129:B129"/>
    <mergeCell ref="A124:A125"/>
    <mergeCell ref="A92:A93"/>
    <mergeCell ref="A88:A91"/>
    <mergeCell ref="A84:A85"/>
    <mergeCell ref="A126:A127"/>
    <mergeCell ref="A99:A100"/>
    <mergeCell ref="A105:A106"/>
    <mergeCell ref="A101:A102"/>
    <mergeCell ref="A103:A10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20:N447"/>
  <sheetViews>
    <sheetView rightToLeft="1" zoomScale="85" zoomScaleNormal="85" zoomScalePageLayoutView="0" workbookViewId="0" topLeftCell="A1">
      <selection activeCell="F18" sqref="F18"/>
    </sheetView>
  </sheetViews>
  <sheetFormatPr defaultColWidth="9.140625" defaultRowHeight="15"/>
  <cols>
    <col min="3" max="3" width="19.28125" style="0" customWidth="1"/>
    <col min="4" max="4" width="20.8515625" style="0" customWidth="1"/>
  </cols>
  <sheetData>
    <row r="220" spans="1:9" ht="34.5">
      <c r="A220" s="245" t="s">
        <v>358</v>
      </c>
      <c r="B220" s="245"/>
      <c r="C220" s="245"/>
      <c r="D220" s="245"/>
      <c r="E220" s="245"/>
      <c r="F220" s="245"/>
      <c r="G220" s="245"/>
      <c r="H220" s="245"/>
      <c r="I220" s="245"/>
    </row>
    <row r="221" spans="1:9" ht="27.75">
      <c r="A221" s="246" t="s">
        <v>190</v>
      </c>
      <c r="B221" s="247"/>
      <c r="C221" s="250" t="s">
        <v>191</v>
      </c>
      <c r="D221" s="250" t="s">
        <v>253</v>
      </c>
      <c r="E221" s="250"/>
      <c r="F221" s="250"/>
      <c r="G221" s="144" t="s">
        <v>2</v>
      </c>
      <c r="H221" s="144"/>
      <c r="I221" s="144"/>
    </row>
    <row r="222" spans="1:9" ht="27.75">
      <c r="A222" s="248"/>
      <c r="B222" s="249"/>
      <c r="C222" s="250"/>
      <c r="D222" s="91" t="s">
        <v>359</v>
      </c>
      <c r="E222" s="91" t="s">
        <v>360</v>
      </c>
      <c r="F222" s="91" t="s">
        <v>260</v>
      </c>
      <c r="G222" s="91" t="s">
        <v>359</v>
      </c>
      <c r="H222" s="91" t="s">
        <v>360</v>
      </c>
      <c r="I222" s="91" t="s">
        <v>260</v>
      </c>
    </row>
    <row r="223" spans="1:9" ht="27.75">
      <c r="A223" s="244" t="s">
        <v>192</v>
      </c>
      <c r="B223" s="244"/>
      <c r="C223" s="92"/>
      <c r="D223" s="14">
        <v>88</v>
      </c>
      <c r="E223" s="14">
        <v>29</v>
      </c>
      <c r="F223" s="88">
        <f>D223+E223</f>
        <v>117</v>
      </c>
      <c r="G223" s="15">
        <v>761</v>
      </c>
      <c r="H223" s="15">
        <v>192</v>
      </c>
      <c r="I223" s="88">
        <f aca="true" t="shared" si="0" ref="I223:I231">G223+H223</f>
        <v>953</v>
      </c>
    </row>
    <row r="224" spans="1:9" ht="27.75">
      <c r="A224" s="244"/>
      <c r="B224" s="244"/>
      <c r="C224" s="92"/>
      <c r="D224" s="14">
        <v>73</v>
      </c>
      <c r="E224" s="14">
        <v>30</v>
      </c>
      <c r="F224" s="88">
        <f aca="true" t="shared" si="1" ref="F224:F232">D224+E224</f>
        <v>103</v>
      </c>
      <c r="G224" s="15">
        <v>436</v>
      </c>
      <c r="H224" s="15">
        <v>170</v>
      </c>
      <c r="I224" s="88">
        <f t="shared" si="0"/>
        <v>606</v>
      </c>
    </row>
    <row r="225" spans="1:9" ht="27.75">
      <c r="A225" s="244"/>
      <c r="B225" s="244"/>
      <c r="C225" s="92"/>
      <c r="D225" s="14">
        <v>0</v>
      </c>
      <c r="E225" s="14">
        <v>1</v>
      </c>
      <c r="F225" s="88">
        <f t="shared" si="1"/>
        <v>1</v>
      </c>
      <c r="G225" s="15">
        <v>240</v>
      </c>
      <c r="H225" s="15">
        <v>359</v>
      </c>
      <c r="I225" s="88">
        <f t="shared" si="0"/>
        <v>599</v>
      </c>
    </row>
    <row r="226" spans="1:9" ht="27.75">
      <c r="A226" s="244"/>
      <c r="B226" s="244"/>
      <c r="C226" s="98"/>
      <c r="D226" s="14">
        <v>118</v>
      </c>
      <c r="E226" s="14">
        <v>49</v>
      </c>
      <c r="F226" s="88">
        <f t="shared" si="1"/>
        <v>167</v>
      </c>
      <c r="G226" s="15">
        <v>750</v>
      </c>
      <c r="H226" s="15">
        <v>185</v>
      </c>
      <c r="I226" s="88">
        <f t="shared" si="0"/>
        <v>935</v>
      </c>
    </row>
    <row r="227" spans="1:9" ht="27.75">
      <c r="A227" s="244"/>
      <c r="B227" s="244"/>
      <c r="C227" s="93"/>
      <c r="D227" s="14">
        <v>9</v>
      </c>
      <c r="E227" s="14">
        <v>32</v>
      </c>
      <c r="F227" s="88">
        <f t="shared" si="1"/>
        <v>41</v>
      </c>
      <c r="G227" s="15">
        <v>59</v>
      </c>
      <c r="H227" s="15">
        <v>141</v>
      </c>
      <c r="I227" s="88">
        <f t="shared" si="0"/>
        <v>200</v>
      </c>
    </row>
    <row r="228" spans="1:9" ht="27.75">
      <c r="A228" s="244"/>
      <c r="B228" s="244"/>
      <c r="C228" s="93"/>
      <c r="D228" s="14">
        <v>0</v>
      </c>
      <c r="E228" s="14">
        <v>0</v>
      </c>
      <c r="F228" s="88">
        <f t="shared" si="1"/>
        <v>0</v>
      </c>
      <c r="G228" s="15">
        <v>22</v>
      </c>
      <c r="H228" s="15">
        <v>2</v>
      </c>
      <c r="I228" s="88">
        <f t="shared" si="0"/>
        <v>24</v>
      </c>
    </row>
    <row r="229" spans="1:9" ht="27.75">
      <c r="A229" s="244"/>
      <c r="B229" s="244"/>
      <c r="C229" s="94"/>
      <c r="D229" s="14">
        <v>22</v>
      </c>
      <c r="E229" s="14">
        <v>12</v>
      </c>
      <c r="F229" s="88">
        <f t="shared" si="1"/>
        <v>34</v>
      </c>
      <c r="G229" s="15">
        <v>128</v>
      </c>
      <c r="H229" s="15">
        <v>58</v>
      </c>
      <c r="I229" s="88">
        <f t="shared" si="0"/>
        <v>186</v>
      </c>
    </row>
    <row r="230" spans="1:9" ht="27.75">
      <c r="A230" s="244"/>
      <c r="B230" s="244"/>
      <c r="C230" s="94"/>
      <c r="D230" s="14">
        <v>95</v>
      </c>
      <c r="E230" s="14">
        <v>33</v>
      </c>
      <c r="F230" s="88">
        <f t="shared" si="1"/>
        <v>128</v>
      </c>
      <c r="G230" s="15">
        <v>435</v>
      </c>
      <c r="H230" s="15">
        <v>149</v>
      </c>
      <c r="I230" s="88">
        <f t="shared" si="0"/>
        <v>584</v>
      </c>
    </row>
    <row r="231" spans="1:9" ht="27.75">
      <c r="A231" s="244"/>
      <c r="B231" s="244"/>
      <c r="C231" s="97"/>
      <c r="D231" s="14">
        <v>27</v>
      </c>
      <c r="E231" s="14">
        <v>29</v>
      </c>
      <c r="F231" s="88">
        <f t="shared" si="1"/>
        <v>56</v>
      </c>
      <c r="G231" s="15">
        <v>103</v>
      </c>
      <c r="H231" s="15">
        <v>123</v>
      </c>
      <c r="I231" s="88">
        <f t="shared" si="0"/>
        <v>226</v>
      </c>
    </row>
    <row r="232" spans="1:9" ht="27.75">
      <c r="A232" s="244"/>
      <c r="B232" s="244"/>
      <c r="C232" s="88" t="s">
        <v>51</v>
      </c>
      <c r="D232" s="88">
        <f>SUM(D223:D231)</f>
        <v>432</v>
      </c>
      <c r="E232" s="88">
        <f>SUM(E223:E231)</f>
        <v>215</v>
      </c>
      <c r="F232" s="88">
        <f t="shared" si="1"/>
        <v>647</v>
      </c>
      <c r="G232" s="88">
        <f>SUM(G223:G231)</f>
        <v>2934</v>
      </c>
      <c r="H232" s="88">
        <f>SUM(H223:H231)</f>
        <v>1379</v>
      </c>
      <c r="I232" s="88">
        <f>G232+H232</f>
        <v>4313</v>
      </c>
    </row>
    <row r="233" spans="1:9" ht="27.75">
      <c r="A233" s="244" t="s">
        <v>119</v>
      </c>
      <c r="B233" s="244" t="s">
        <v>193</v>
      </c>
      <c r="C233" s="96"/>
      <c r="D233" s="171">
        <v>71</v>
      </c>
      <c r="E233" s="171">
        <v>11</v>
      </c>
      <c r="F233" s="251">
        <f>D233+E233</f>
        <v>82</v>
      </c>
      <c r="G233" s="171">
        <v>376</v>
      </c>
      <c r="H233" s="171">
        <v>44</v>
      </c>
      <c r="I233" s="251">
        <f>G233+H233</f>
        <v>420</v>
      </c>
    </row>
    <row r="234" spans="1:9" ht="27.75">
      <c r="A234" s="244"/>
      <c r="B234" s="244"/>
      <c r="C234" s="96"/>
      <c r="D234" s="172"/>
      <c r="E234" s="172"/>
      <c r="F234" s="252"/>
      <c r="G234" s="172"/>
      <c r="H234" s="172"/>
      <c r="I234" s="252"/>
    </row>
    <row r="235" spans="1:9" ht="27.75">
      <c r="A235" s="244"/>
      <c r="B235" s="244"/>
      <c r="C235" s="96"/>
      <c r="D235" s="173"/>
      <c r="E235" s="173"/>
      <c r="F235" s="150"/>
      <c r="G235" s="173"/>
      <c r="H235" s="173"/>
      <c r="I235" s="150"/>
    </row>
    <row r="236" spans="1:9" ht="27.75">
      <c r="A236" s="244"/>
      <c r="B236" s="244" t="s">
        <v>197</v>
      </c>
      <c r="C236" s="94"/>
      <c r="D236" s="171">
        <v>106</v>
      </c>
      <c r="E236" s="171">
        <v>31</v>
      </c>
      <c r="F236" s="251">
        <f>D236+E236</f>
        <v>137</v>
      </c>
      <c r="G236" s="171">
        <v>337</v>
      </c>
      <c r="H236" s="171">
        <v>86</v>
      </c>
      <c r="I236" s="251">
        <f>G236+H236</f>
        <v>423</v>
      </c>
    </row>
    <row r="237" spans="1:9" ht="27.75">
      <c r="A237" s="244"/>
      <c r="B237" s="244"/>
      <c r="C237" s="94"/>
      <c r="D237" s="172"/>
      <c r="E237" s="172"/>
      <c r="F237" s="252"/>
      <c r="G237" s="172"/>
      <c r="H237" s="172"/>
      <c r="I237" s="252"/>
    </row>
    <row r="238" spans="1:9" ht="27.75">
      <c r="A238" s="244"/>
      <c r="B238" s="244"/>
      <c r="C238" s="94"/>
      <c r="D238" s="173"/>
      <c r="E238" s="173"/>
      <c r="F238" s="150"/>
      <c r="G238" s="173"/>
      <c r="H238" s="173"/>
      <c r="I238" s="150"/>
    </row>
    <row r="239" spans="1:9" ht="27.75">
      <c r="A239" s="244"/>
      <c r="B239" s="253" t="s">
        <v>262</v>
      </c>
      <c r="C239" s="253"/>
      <c r="D239" s="1">
        <v>32</v>
      </c>
      <c r="E239" s="1">
        <v>64</v>
      </c>
      <c r="F239" s="88">
        <f>D239+E239</f>
        <v>96</v>
      </c>
      <c r="G239" s="1">
        <v>111</v>
      </c>
      <c r="H239" s="1">
        <v>155</v>
      </c>
      <c r="I239" s="88">
        <f aca="true" t="shared" si="2" ref="I239:I302">G239+H239</f>
        <v>266</v>
      </c>
    </row>
    <row r="240" spans="1:9" ht="27.75">
      <c r="A240" s="244"/>
      <c r="B240" s="254" t="s">
        <v>51</v>
      </c>
      <c r="C240" s="255"/>
      <c r="D240" s="88">
        <f>SUM(D233:D239)</f>
        <v>209</v>
      </c>
      <c r="E240" s="88">
        <f>SUM(E233:E239)</f>
        <v>106</v>
      </c>
      <c r="F240" s="88">
        <f>D240+E240</f>
        <v>315</v>
      </c>
      <c r="G240" s="88">
        <f>SUM(G233:G239)</f>
        <v>824</v>
      </c>
      <c r="H240" s="88">
        <f>SUM(H233:H239)</f>
        <v>285</v>
      </c>
      <c r="I240" s="88">
        <f t="shared" si="2"/>
        <v>1109</v>
      </c>
    </row>
    <row r="241" spans="1:9" ht="27.75">
      <c r="A241" s="244" t="s">
        <v>121</v>
      </c>
      <c r="B241" s="244"/>
      <c r="C241" s="92"/>
      <c r="D241" s="6">
        <v>150</v>
      </c>
      <c r="E241" s="6">
        <v>212</v>
      </c>
      <c r="F241" s="88">
        <f aca="true" t="shared" si="3" ref="F241:F304">D241+E241</f>
        <v>362</v>
      </c>
      <c r="G241" s="15">
        <v>546</v>
      </c>
      <c r="H241" s="15">
        <v>897</v>
      </c>
      <c r="I241" s="88">
        <f t="shared" si="2"/>
        <v>1443</v>
      </c>
    </row>
    <row r="242" spans="1:9" ht="27.75">
      <c r="A242" s="244"/>
      <c r="B242" s="244"/>
      <c r="C242" s="94"/>
      <c r="D242" s="6">
        <v>395</v>
      </c>
      <c r="E242" s="6">
        <v>119</v>
      </c>
      <c r="F242" s="88">
        <f t="shared" si="3"/>
        <v>514</v>
      </c>
      <c r="G242" s="15">
        <v>908</v>
      </c>
      <c r="H242" s="15">
        <v>324</v>
      </c>
      <c r="I242" s="88">
        <f t="shared" si="2"/>
        <v>1232</v>
      </c>
    </row>
    <row r="243" spans="1:9" ht="27.75">
      <c r="A243" s="244"/>
      <c r="B243" s="244"/>
      <c r="C243" s="98"/>
      <c r="D243" s="6">
        <v>199</v>
      </c>
      <c r="E243" s="6">
        <v>12</v>
      </c>
      <c r="F243" s="88">
        <f t="shared" si="3"/>
        <v>211</v>
      </c>
      <c r="G243" s="15">
        <v>504</v>
      </c>
      <c r="H243" s="15">
        <v>32</v>
      </c>
      <c r="I243" s="88">
        <f t="shared" si="2"/>
        <v>536</v>
      </c>
    </row>
    <row r="244" spans="1:9" ht="27.75">
      <c r="A244" s="244"/>
      <c r="B244" s="244"/>
      <c r="C244" s="98"/>
      <c r="D244" s="6">
        <v>74</v>
      </c>
      <c r="E244" s="6">
        <v>61</v>
      </c>
      <c r="F244" s="88">
        <f t="shared" si="3"/>
        <v>135</v>
      </c>
      <c r="G244" s="15">
        <v>404</v>
      </c>
      <c r="H244" s="15">
        <v>211</v>
      </c>
      <c r="I244" s="88">
        <f t="shared" si="2"/>
        <v>615</v>
      </c>
    </row>
    <row r="245" spans="1:9" ht="27.75">
      <c r="A245" s="244"/>
      <c r="B245" s="244"/>
      <c r="C245" s="96"/>
      <c r="D245" s="6">
        <v>159</v>
      </c>
      <c r="E245" s="6">
        <v>39</v>
      </c>
      <c r="F245" s="88">
        <f t="shared" si="3"/>
        <v>198</v>
      </c>
      <c r="G245" s="15">
        <v>781</v>
      </c>
      <c r="H245" s="15">
        <v>109</v>
      </c>
      <c r="I245" s="88">
        <f t="shared" si="2"/>
        <v>890</v>
      </c>
    </row>
    <row r="246" spans="1:9" ht="27.75">
      <c r="A246" s="244"/>
      <c r="B246" s="244"/>
      <c r="C246" s="97"/>
      <c r="D246" s="6">
        <v>81</v>
      </c>
      <c r="E246" s="6">
        <v>80</v>
      </c>
      <c r="F246" s="88">
        <f t="shared" si="3"/>
        <v>161</v>
      </c>
      <c r="G246" s="15">
        <v>233</v>
      </c>
      <c r="H246" s="15">
        <v>261</v>
      </c>
      <c r="I246" s="88">
        <f t="shared" si="2"/>
        <v>494</v>
      </c>
    </row>
    <row r="247" spans="1:9" ht="27.75">
      <c r="A247" s="244"/>
      <c r="B247" s="244"/>
      <c r="C247" s="88" t="s">
        <v>51</v>
      </c>
      <c r="D247" s="88">
        <f>SUM(D241:D246)</f>
        <v>1058</v>
      </c>
      <c r="E247" s="88">
        <f>SUM(E241:E246)</f>
        <v>523</v>
      </c>
      <c r="F247" s="88">
        <f t="shared" si="3"/>
        <v>1581</v>
      </c>
      <c r="G247" s="88">
        <f>SUM(G241:G246)</f>
        <v>3376</v>
      </c>
      <c r="H247" s="88">
        <f>SUM(H241:H246)</f>
        <v>1834</v>
      </c>
      <c r="I247" s="88">
        <f t="shared" si="2"/>
        <v>5210</v>
      </c>
    </row>
    <row r="248" spans="1:9" ht="27.75">
      <c r="A248" s="256" t="s">
        <v>126</v>
      </c>
      <c r="B248" s="257"/>
      <c r="C248" s="92"/>
      <c r="D248" s="59">
        <v>90</v>
      </c>
      <c r="E248" s="6">
        <v>25</v>
      </c>
      <c r="F248" s="88">
        <f t="shared" si="3"/>
        <v>115</v>
      </c>
      <c r="G248" s="15">
        <v>679</v>
      </c>
      <c r="H248" s="15">
        <v>220</v>
      </c>
      <c r="I248" s="88">
        <f t="shared" si="2"/>
        <v>899</v>
      </c>
    </row>
    <row r="249" spans="1:9" ht="27.75">
      <c r="A249" s="258"/>
      <c r="B249" s="259"/>
      <c r="C249" s="92"/>
      <c r="D249" s="59">
        <v>171</v>
      </c>
      <c r="E249" s="6">
        <v>75</v>
      </c>
      <c r="F249" s="88">
        <f t="shared" si="3"/>
        <v>246</v>
      </c>
      <c r="G249" s="15">
        <v>599</v>
      </c>
      <c r="H249" s="15">
        <v>252</v>
      </c>
      <c r="I249" s="88">
        <f t="shared" si="2"/>
        <v>851</v>
      </c>
    </row>
    <row r="250" spans="1:9" ht="27.75">
      <c r="A250" s="258"/>
      <c r="B250" s="259"/>
      <c r="C250" s="92"/>
      <c r="D250" s="59">
        <v>93</v>
      </c>
      <c r="E250" s="6">
        <v>79</v>
      </c>
      <c r="F250" s="88">
        <f t="shared" si="3"/>
        <v>172</v>
      </c>
      <c r="G250" s="15">
        <v>454</v>
      </c>
      <c r="H250" s="15">
        <v>502</v>
      </c>
      <c r="I250" s="88">
        <f t="shared" si="2"/>
        <v>956</v>
      </c>
    </row>
    <row r="251" spans="1:9" ht="27.75">
      <c r="A251" s="258"/>
      <c r="B251" s="259"/>
      <c r="C251" s="96"/>
      <c r="D251" s="59">
        <v>43</v>
      </c>
      <c r="E251" s="6">
        <v>7</v>
      </c>
      <c r="F251" s="88">
        <f t="shared" si="3"/>
        <v>50</v>
      </c>
      <c r="G251" s="15">
        <v>308</v>
      </c>
      <c r="H251" s="15">
        <v>88</v>
      </c>
      <c r="I251" s="88">
        <f t="shared" si="2"/>
        <v>396</v>
      </c>
    </row>
    <row r="252" spans="1:9" ht="27.75">
      <c r="A252" s="258"/>
      <c r="B252" s="259"/>
      <c r="C252" s="98"/>
      <c r="D252" s="59">
        <v>82</v>
      </c>
      <c r="E252" s="6">
        <v>3</v>
      </c>
      <c r="F252" s="88">
        <f t="shared" si="3"/>
        <v>85</v>
      </c>
      <c r="G252" s="15">
        <v>451</v>
      </c>
      <c r="H252" s="15">
        <v>20</v>
      </c>
      <c r="I252" s="88">
        <f t="shared" si="2"/>
        <v>471</v>
      </c>
    </row>
    <row r="253" spans="1:9" ht="27.75">
      <c r="A253" s="258"/>
      <c r="B253" s="259"/>
      <c r="C253" s="94"/>
      <c r="D253" s="59">
        <v>157</v>
      </c>
      <c r="E253" s="6">
        <v>50</v>
      </c>
      <c r="F253" s="88">
        <f t="shared" si="3"/>
        <v>207</v>
      </c>
      <c r="G253" s="15">
        <v>688</v>
      </c>
      <c r="H253" s="15">
        <v>222</v>
      </c>
      <c r="I253" s="88">
        <f t="shared" si="2"/>
        <v>910</v>
      </c>
    </row>
    <row r="254" spans="1:9" ht="27.75">
      <c r="A254" s="260"/>
      <c r="B254" s="261"/>
      <c r="C254" s="88" t="s">
        <v>51</v>
      </c>
      <c r="D254" s="88">
        <f>SUM(D248:D253)</f>
        <v>636</v>
      </c>
      <c r="E254" s="88">
        <f>SUM(E248:E253)</f>
        <v>239</v>
      </c>
      <c r="F254" s="88">
        <f t="shared" si="3"/>
        <v>875</v>
      </c>
      <c r="G254" s="88">
        <f>SUM(G248:G253)</f>
        <v>3179</v>
      </c>
      <c r="H254" s="88">
        <f>SUM(H248:H253)</f>
        <v>1304</v>
      </c>
      <c r="I254" s="88">
        <f t="shared" si="2"/>
        <v>4483</v>
      </c>
    </row>
    <row r="255" spans="1:9" ht="27.75">
      <c r="A255" s="262" t="s">
        <v>132</v>
      </c>
      <c r="B255" s="263" t="s">
        <v>133</v>
      </c>
      <c r="C255" s="263"/>
      <c r="D255" s="14">
        <v>148</v>
      </c>
      <c r="E255" s="14">
        <v>63</v>
      </c>
      <c r="F255" s="88">
        <f t="shared" si="3"/>
        <v>211</v>
      </c>
      <c r="G255" s="15">
        <v>700</v>
      </c>
      <c r="H255" s="15">
        <v>262</v>
      </c>
      <c r="I255" s="88">
        <f t="shared" si="2"/>
        <v>962</v>
      </c>
    </row>
    <row r="256" spans="1:9" ht="27.75">
      <c r="A256" s="262"/>
      <c r="B256" s="263" t="s">
        <v>10</v>
      </c>
      <c r="C256" s="263"/>
      <c r="D256" s="14">
        <v>70</v>
      </c>
      <c r="E256" s="14">
        <v>123</v>
      </c>
      <c r="F256" s="88">
        <f t="shared" si="3"/>
        <v>193</v>
      </c>
      <c r="G256" s="15">
        <v>377</v>
      </c>
      <c r="H256" s="15">
        <v>552</v>
      </c>
      <c r="I256" s="88">
        <f t="shared" si="2"/>
        <v>929</v>
      </c>
    </row>
    <row r="257" spans="1:9" ht="27.75">
      <c r="A257" s="262"/>
      <c r="B257" s="244" t="s">
        <v>120</v>
      </c>
      <c r="C257" s="98"/>
      <c r="D257" s="14">
        <v>77</v>
      </c>
      <c r="E257" s="14">
        <v>10</v>
      </c>
      <c r="F257" s="88">
        <f t="shared" si="3"/>
        <v>87</v>
      </c>
      <c r="G257" s="15">
        <v>359</v>
      </c>
      <c r="H257" s="15">
        <v>23</v>
      </c>
      <c r="I257" s="88">
        <f t="shared" si="2"/>
        <v>382</v>
      </c>
    </row>
    <row r="258" spans="1:9" ht="27.75">
      <c r="A258" s="262"/>
      <c r="B258" s="244"/>
      <c r="C258" s="98"/>
      <c r="D258" s="14">
        <v>37</v>
      </c>
      <c r="E258" s="14">
        <v>29</v>
      </c>
      <c r="F258" s="88">
        <f t="shared" si="3"/>
        <v>66</v>
      </c>
      <c r="G258" s="15">
        <v>238</v>
      </c>
      <c r="H258" s="15">
        <v>128</v>
      </c>
      <c r="I258" s="88">
        <f t="shared" si="2"/>
        <v>366</v>
      </c>
    </row>
    <row r="259" spans="1:9" ht="27.75">
      <c r="A259" s="262"/>
      <c r="B259" s="244"/>
      <c r="C259" s="96"/>
      <c r="D259" s="14">
        <v>23</v>
      </c>
      <c r="E259" s="14">
        <v>0</v>
      </c>
      <c r="F259" s="88">
        <f t="shared" si="3"/>
        <v>23</v>
      </c>
      <c r="G259" s="15">
        <v>171</v>
      </c>
      <c r="H259" s="15">
        <v>6</v>
      </c>
      <c r="I259" s="88">
        <f t="shared" si="2"/>
        <v>177</v>
      </c>
    </row>
    <row r="260" spans="1:9" ht="27.75">
      <c r="A260" s="262"/>
      <c r="B260" s="244"/>
      <c r="C260" s="96"/>
      <c r="D260" s="14">
        <v>21</v>
      </c>
      <c r="E260" s="14">
        <v>5</v>
      </c>
      <c r="F260" s="88">
        <f t="shared" si="3"/>
        <v>26</v>
      </c>
      <c r="G260" s="15">
        <v>89</v>
      </c>
      <c r="H260" s="15">
        <v>22</v>
      </c>
      <c r="I260" s="88">
        <f t="shared" si="2"/>
        <v>111</v>
      </c>
    </row>
    <row r="261" spans="1:9" ht="27.75">
      <c r="A261" s="262"/>
      <c r="B261" s="244" t="s">
        <v>99</v>
      </c>
      <c r="C261" s="96"/>
      <c r="D261" s="14">
        <v>3</v>
      </c>
      <c r="E261" s="14">
        <v>2</v>
      </c>
      <c r="F261" s="88">
        <f t="shared" si="3"/>
        <v>5</v>
      </c>
      <c r="G261" s="15">
        <v>38</v>
      </c>
      <c r="H261" s="15">
        <v>10</v>
      </c>
      <c r="I261" s="88">
        <f t="shared" si="2"/>
        <v>48</v>
      </c>
    </row>
    <row r="262" spans="1:9" ht="27.75">
      <c r="A262" s="262"/>
      <c r="B262" s="244"/>
      <c r="C262" s="96"/>
      <c r="D262" s="14">
        <v>2</v>
      </c>
      <c r="E262" s="14">
        <v>0</v>
      </c>
      <c r="F262" s="88">
        <f t="shared" si="3"/>
        <v>2</v>
      </c>
      <c r="G262" s="15">
        <v>28</v>
      </c>
      <c r="H262" s="15">
        <v>7</v>
      </c>
      <c r="I262" s="88">
        <f t="shared" si="2"/>
        <v>35</v>
      </c>
    </row>
    <row r="263" spans="1:9" ht="27.75">
      <c r="A263" s="262"/>
      <c r="B263" s="244"/>
      <c r="C263" s="96"/>
      <c r="D263" s="14">
        <v>0</v>
      </c>
      <c r="E263" s="14">
        <v>0</v>
      </c>
      <c r="F263" s="88">
        <f t="shared" si="3"/>
        <v>0</v>
      </c>
      <c r="G263" s="15">
        <v>9</v>
      </c>
      <c r="H263" s="15">
        <v>1</v>
      </c>
      <c r="I263" s="88">
        <f t="shared" si="2"/>
        <v>10</v>
      </c>
    </row>
    <row r="264" spans="1:9" ht="27.75">
      <c r="A264" s="262"/>
      <c r="B264" s="244" t="s">
        <v>207</v>
      </c>
      <c r="C264" s="94"/>
      <c r="D264" s="14">
        <v>88</v>
      </c>
      <c r="E264" s="14">
        <v>25</v>
      </c>
      <c r="F264" s="88">
        <f t="shared" si="3"/>
        <v>113</v>
      </c>
      <c r="G264" s="15">
        <v>283</v>
      </c>
      <c r="H264" s="15">
        <v>113</v>
      </c>
      <c r="I264" s="88">
        <f t="shared" si="2"/>
        <v>396</v>
      </c>
    </row>
    <row r="265" spans="1:9" ht="27.75">
      <c r="A265" s="262"/>
      <c r="B265" s="244"/>
      <c r="C265" s="94"/>
      <c r="D265" s="14">
        <v>8</v>
      </c>
      <c r="E265" s="14">
        <v>10</v>
      </c>
      <c r="F265" s="88">
        <f t="shared" si="3"/>
        <v>18</v>
      </c>
      <c r="G265" s="15">
        <v>70</v>
      </c>
      <c r="H265" s="15">
        <v>34</v>
      </c>
      <c r="I265" s="88">
        <f t="shared" si="2"/>
        <v>104</v>
      </c>
    </row>
    <row r="266" spans="1:9" ht="27.75">
      <c r="A266" s="262"/>
      <c r="B266" s="244"/>
      <c r="C266" s="94"/>
      <c r="D266" s="14">
        <v>11</v>
      </c>
      <c r="E266" s="14">
        <v>7</v>
      </c>
      <c r="F266" s="88">
        <f t="shared" si="3"/>
        <v>18</v>
      </c>
      <c r="G266" s="15">
        <v>76</v>
      </c>
      <c r="H266" s="15">
        <v>39</v>
      </c>
      <c r="I266" s="88">
        <f t="shared" si="2"/>
        <v>115</v>
      </c>
    </row>
    <row r="267" spans="1:9" ht="27.75">
      <c r="A267" s="262"/>
      <c r="B267" s="244"/>
      <c r="C267" s="94"/>
      <c r="D267" s="14">
        <v>6</v>
      </c>
      <c r="E267" s="14">
        <v>2</v>
      </c>
      <c r="F267" s="88">
        <f t="shared" si="3"/>
        <v>8</v>
      </c>
      <c r="G267" s="15">
        <v>26</v>
      </c>
      <c r="H267" s="15">
        <v>7</v>
      </c>
      <c r="I267" s="88">
        <f t="shared" si="2"/>
        <v>33</v>
      </c>
    </row>
    <row r="268" spans="1:9" ht="27.75">
      <c r="A268" s="262"/>
      <c r="B268" s="244"/>
      <c r="C268" s="94"/>
      <c r="D268" s="14">
        <v>7</v>
      </c>
      <c r="E268" s="14">
        <v>5</v>
      </c>
      <c r="F268" s="88">
        <f t="shared" si="3"/>
        <v>12</v>
      </c>
      <c r="G268" s="15">
        <v>38</v>
      </c>
      <c r="H268" s="15">
        <v>8</v>
      </c>
      <c r="I268" s="88">
        <f t="shared" si="2"/>
        <v>46</v>
      </c>
    </row>
    <row r="269" spans="1:9" ht="27.75">
      <c r="A269" s="262"/>
      <c r="B269" s="244" t="s">
        <v>213</v>
      </c>
      <c r="C269" s="97"/>
      <c r="D269" s="14">
        <v>31</v>
      </c>
      <c r="E269" s="14">
        <v>41</v>
      </c>
      <c r="F269" s="88">
        <f t="shared" si="3"/>
        <v>72</v>
      </c>
      <c r="G269" s="15">
        <v>141</v>
      </c>
      <c r="H269" s="15">
        <v>194</v>
      </c>
      <c r="I269" s="88">
        <f t="shared" si="2"/>
        <v>335</v>
      </c>
    </row>
    <row r="270" spans="1:9" ht="27.75">
      <c r="A270" s="262"/>
      <c r="B270" s="244"/>
      <c r="C270" s="97"/>
      <c r="D270" s="14">
        <v>18</v>
      </c>
      <c r="E270" s="14">
        <v>13</v>
      </c>
      <c r="F270" s="88">
        <f t="shared" si="3"/>
        <v>31</v>
      </c>
      <c r="G270" s="15">
        <v>65</v>
      </c>
      <c r="H270" s="15">
        <v>69</v>
      </c>
      <c r="I270" s="88">
        <f t="shared" si="2"/>
        <v>134</v>
      </c>
    </row>
    <row r="271" spans="1:9" ht="27.75">
      <c r="A271" s="262"/>
      <c r="B271" s="244"/>
      <c r="C271" s="95"/>
      <c r="D271" s="14">
        <v>13</v>
      </c>
      <c r="E271" s="14">
        <v>22</v>
      </c>
      <c r="F271" s="88">
        <f t="shared" si="3"/>
        <v>35</v>
      </c>
      <c r="G271" s="15">
        <v>20</v>
      </c>
      <c r="H271" s="15">
        <v>52</v>
      </c>
      <c r="I271" s="88">
        <f t="shared" si="2"/>
        <v>72</v>
      </c>
    </row>
    <row r="272" spans="1:9" ht="27.75">
      <c r="A272" s="262"/>
      <c r="B272" s="254" t="s">
        <v>51</v>
      </c>
      <c r="C272" s="255"/>
      <c r="D272" s="88">
        <f>SUM(D255:D271)</f>
        <v>563</v>
      </c>
      <c r="E272" s="88">
        <f>SUM(E255:E271)</f>
        <v>357</v>
      </c>
      <c r="F272" s="88">
        <f t="shared" si="3"/>
        <v>920</v>
      </c>
      <c r="G272" s="88">
        <f>SUM(G255:G271)</f>
        <v>2728</v>
      </c>
      <c r="H272" s="88">
        <f>SUM(H255:H271)</f>
        <v>1527</v>
      </c>
      <c r="I272" s="88">
        <f t="shared" si="2"/>
        <v>4255</v>
      </c>
    </row>
    <row r="273" spans="1:9" ht="27.75">
      <c r="A273" s="262" t="s">
        <v>134</v>
      </c>
      <c r="B273" s="262"/>
      <c r="C273" s="98"/>
      <c r="D273" s="1">
        <v>67</v>
      </c>
      <c r="E273" s="1">
        <v>17</v>
      </c>
      <c r="F273" s="88">
        <f t="shared" si="3"/>
        <v>84</v>
      </c>
      <c r="G273" s="15">
        <v>250</v>
      </c>
      <c r="H273" s="15">
        <v>58</v>
      </c>
      <c r="I273" s="88">
        <f t="shared" si="2"/>
        <v>308</v>
      </c>
    </row>
    <row r="274" spans="1:9" ht="27.75">
      <c r="A274" s="262"/>
      <c r="B274" s="262"/>
      <c r="C274" s="96"/>
      <c r="D274" s="171">
        <v>20</v>
      </c>
      <c r="E274" s="171">
        <v>3</v>
      </c>
      <c r="F274" s="264">
        <f t="shared" si="3"/>
        <v>23</v>
      </c>
      <c r="G274" s="171">
        <v>156</v>
      </c>
      <c r="H274" s="171">
        <v>17</v>
      </c>
      <c r="I274" s="264">
        <f t="shared" si="2"/>
        <v>173</v>
      </c>
    </row>
    <row r="275" spans="1:9" ht="27.75">
      <c r="A275" s="262"/>
      <c r="B275" s="262"/>
      <c r="C275" s="96"/>
      <c r="D275" s="172"/>
      <c r="E275" s="172"/>
      <c r="F275" s="265">
        <f t="shared" si="3"/>
        <v>0</v>
      </c>
      <c r="G275" s="172"/>
      <c r="H275" s="172"/>
      <c r="I275" s="265">
        <f t="shared" si="2"/>
        <v>0</v>
      </c>
    </row>
    <row r="276" spans="1:9" ht="27.75">
      <c r="A276" s="262"/>
      <c r="B276" s="262"/>
      <c r="C276" s="96"/>
      <c r="D276" s="173"/>
      <c r="E276" s="173"/>
      <c r="F276" s="266">
        <f t="shared" si="3"/>
        <v>0</v>
      </c>
      <c r="G276" s="173"/>
      <c r="H276" s="173"/>
      <c r="I276" s="266">
        <f t="shared" si="2"/>
        <v>0</v>
      </c>
    </row>
    <row r="277" spans="1:9" ht="27.75">
      <c r="A277" s="262"/>
      <c r="B277" s="262"/>
      <c r="C277" s="94"/>
      <c r="D277" s="171">
        <v>34</v>
      </c>
      <c r="E277" s="171">
        <v>13</v>
      </c>
      <c r="F277" s="264">
        <f t="shared" si="3"/>
        <v>47</v>
      </c>
      <c r="G277" s="171">
        <v>176</v>
      </c>
      <c r="H277" s="171">
        <v>90</v>
      </c>
      <c r="I277" s="264">
        <f t="shared" si="2"/>
        <v>266</v>
      </c>
    </row>
    <row r="278" spans="1:9" ht="27.75">
      <c r="A278" s="262"/>
      <c r="B278" s="262"/>
      <c r="C278" s="94"/>
      <c r="D278" s="172"/>
      <c r="E278" s="172"/>
      <c r="F278" s="265">
        <f t="shared" si="3"/>
        <v>0</v>
      </c>
      <c r="G278" s="172"/>
      <c r="H278" s="172"/>
      <c r="I278" s="265">
        <f t="shared" si="2"/>
        <v>0</v>
      </c>
    </row>
    <row r="279" spans="1:9" ht="27.75">
      <c r="A279" s="262"/>
      <c r="B279" s="262"/>
      <c r="C279" s="94"/>
      <c r="D279" s="173"/>
      <c r="E279" s="173"/>
      <c r="F279" s="266">
        <f t="shared" si="3"/>
        <v>0</v>
      </c>
      <c r="G279" s="173"/>
      <c r="H279" s="173"/>
      <c r="I279" s="266">
        <f t="shared" si="2"/>
        <v>0</v>
      </c>
    </row>
    <row r="280" spans="1:9" ht="27.75">
      <c r="A280" s="262"/>
      <c r="B280" s="262"/>
      <c r="C280" s="88" t="s">
        <v>51</v>
      </c>
      <c r="D280" s="88">
        <f>SUM(D273:D279)</f>
        <v>121</v>
      </c>
      <c r="E280" s="88">
        <f>SUM(E273:E279)</f>
        <v>33</v>
      </c>
      <c r="F280" s="88">
        <f t="shared" si="3"/>
        <v>154</v>
      </c>
      <c r="G280" s="88">
        <f>SUM(G273:G279)</f>
        <v>582</v>
      </c>
      <c r="H280" s="88">
        <f>SUM(H273:H279)</f>
        <v>165</v>
      </c>
      <c r="I280" s="88">
        <f t="shared" si="2"/>
        <v>747</v>
      </c>
    </row>
    <row r="281" spans="1:9" ht="27.75">
      <c r="A281" s="267" t="s">
        <v>217</v>
      </c>
      <c r="B281" s="268"/>
      <c r="C281" s="92"/>
      <c r="D281" s="14">
        <v>23</v>
      </c>
      <c r="E281" s="14">
        <v>17</v>
      </c>
      <c r="F281" s="88">
        <f t="shared" si="3"/>
        <v>40</v>
      </c>
      <c r="G281" s="15">
        <v>23</v>
      </c>
      <c r="H281" s="15">
        <v>17</v>
      </c>
      <c r="I281" s="88">
        <f t="shared" si="2"/>
        <v>40</v>
      </c>
    </row>
    <row r="282" spans="1:9" ht="27.75">
      <c r="A282" s="269"/>
      <c r="B282" s="270"/>
      <c r="C282" s="92"/>
      <c r="D282" s="14">
        <v>65</v>
      </c>
      <c r="E282" s="14">
        <v>76</v>
      </c>
      <c r="F282" s="88">
        <f t="shared" si="3"/>
        <v>141</v>
      </c>
      <c r="G282" s="15">
        <v>140</v>
      </c>
      <c r="H282" s="15">
        <v>176</v>
      </c>
      <c r="I282" s="88">
        <f t="shared" si="2"/>
        <v>316</v>
      </c>
    </row>
    <row r="283" spans="1:9" ht="27.75">
      <c r="A283" s="269"/>
      <c r="B283" s="270"/>
      <c r="C283" s="92"/>
      <c r="D283" s="14">
        <v>107</v>
      </c>
      <c r="E283" s="14">
        <v>51</v>
      </c>
      <c r="F283" s="88">
        <f t="shared" si="3"/>
        <v>158</v>
      </c>
      <c r="G283" s="15">
        <v>272</v>
      </c>
      <c r="H283" s="15">
        <v>91</v>
      </c>
      <c r="I283" s="88">
        <f t="shared" si="2"/>
        <v>363</v>
      </c>
    </row>
    <row r="284" spans="1:9" ht="27.75">
      <c r="A284" s="271"/>
      <c r="B284" s="272"/>
      <c r="C284" s="88" t="s">
        <v>51</v>
      </c>
      <c r="D284" s="88">
        <f>SUM(D282:D283)</f>
        <v>172</v>
      </c>
      <c r="E284" s="88">
        <f>SUM(E282:E283)</f>
        <v>127</v>
      </c>
      <c r="F284" s="88">
        <f t="shared" si="3"/>
        <v>299</v>
      </c>
      <c r="G284" s="88">
        <f>SUM(G282:G283)</f>
        <v>412</v>
      </c>
      <c r="H284" s="88">
        <f>SUM(H282:H283)</f>
        <v>267</v>
      </c>
      <c r="I284" s="88">
        <f t="shared" si="2"/>
        <v>679</v>
      </c>
    </row>
    <row r="285" spans="1:9" ht="27.75">
      <c r="A285" s="262" t="s">
        <v>218</v>
      </c>
      <c r="B285" s="262"/>
      <c r="C285" s="92"/>
      <c r="D285" s="14">
        <v>73</v>
      </c>
      <c r="E285" s="14">
        <v>74</v>
      </c>
      <c r="F285" s="88">
        <f t="shared" si="3"/>
        <v>147</v>
      </c>
      <c r="G285" s="15">
        <v>295</v>
      </c>
      <c r="H285" s="15">
        <v>277</v>
      </c>
      <c r="I285" s="88">
        <f t="shared" si="2"/>
        <v>572</v>
      </c>
    </row>
    <row r="286" spans="1:9" ht="27.75">
      <c r="A286" s="262"/>
      <c r="B286" s="262"/>
      <c r="C286" s="92"/>
      <c r="D286" s="14">
        <v>2</v>
      </c>
      <c r="E286" s="14">
        <v>4</v>
      </c>
      <c r="F286" s="88">
        <f t="shared" si="3"/>
        <v>6</v>
      </c>
      <c r="G286" s="15">
        <v>14</v>
      </c>
      <c r="H286" s="15">
        <v>20</v>
      </c>
      <c r="I286" s="88">
        <f t="shared" si="2"/>
        <v>34</v>
      </c>
    </row>
    <row r="287" spans="1:9" ht="27.75">
      <c r="A287" s="262"/>
      <c r="B287" s="262"/>
      <c r="C287" s="88" t="s">
        <v>51</v>
      </c>
      <c r="D287" s="88">
        <f>SUM(D285:D286)</f>
        <v>75</v>
      </c>
      <c r="E287" s="88">
        <f>SUM(E285:E286)</f>
        <v>78</v>
      </c>
      <c r="F287" s="88">
        <f t="shared" si="3"/>
        <v>153</v>
      </c>
      <c r="G287" s="88">
        <f>SUM(G285:G286)</f>
        <v>309</v>
      </c>
      <c r="H287" s="88">
        <f>SUM(H285:H286)</f>
        <v>297</v>
      </c>
      <c r="I287" s="88">
        <f t="shared" si="2"/>
        <v>606</v>
      </c>
    </row>
    <row r="288" spans="1:9" ht="27.75">
      <c r="A288" s="262" t="s">
        <v>361</v>
      </c>
      <c r="B288" s="174" t="s">
        <v>13</v>
      </c>
      <c r="C288" s="174"/>
      <c r="D288" s="1">
        <v>0</v>
      </c>
      <c r="E288" s="1">
        <v>0</v>
      </c>
      <c r="F288" s="88">
        <f t="shared" si="3"/>
        <v>0</v>
      </c>
      <c r="G288" s="15">
        <v>70</v>
      </c>
      <c r="H288" s="15">
        <v>26</v>
      </c>
      <c r="I288" s="88">
        <f t="shared" si="2"/>
        <v>96</v>
      </c>
    </row>
    <row r="289" spans="1:9" ht="27.75">
      <c r="A289" s="262"/>
      <c r="B289" s="262" t="s">
        <v>47</v>
      </c>
      <c r="C289" s="98"/>
      <c r="D289" s="1">
        <v>0</v>
      </c>
      <c r="E289" s="1">
        <v>0</v>
      </c>
      <c r="F289" s="88">
        <f t="shared" si="3"/>
        <v>0</v>
      </c>
      <c r="G289" s="15">
        <v>22</v>
      </c>
      <c r="H289" s="15">
        <v>16</v>
      </c>
      <c r="I289" s="88">
        <f t="shared" si="2"/>
        <v>38</v>
      </c>
    </row>
    <row r="290" spans="1:9" ht="27.75">
      <c r="A290" s="262"/>
      <c r="B290" s="262"/>
      <c r="C290" s="97"/>
      <c r="D290" s="1">
        <v>0</v>
      </c>
      <c r="E290" s="1">
        <v>0</v>
      </c>
      <c r="F290" s="88">
        <f t="shared" si="3"/>
        <v>0</v>
      </c>
      <c r="G290" s="15">
        <v>2</v>
      </c>
      <c r="H290" s="15">
        <v>2</v>
      </c>
      <c r="I290" s="88">
        <f t="shared" si="2"/>
        <v>4</v>
      </c>
    </row>
    <row r="291" spans="1:9" ht="27.75">
      <c r="A291" s="262"/>
      <c r="B291" s="144" t="s">
        <v>51</v>
      </c>
      <c r="C291" s="144"/>
      <c r="D291" s="88">
        <f>SUM(D288:D290)</f>
        <v>0</v>
      </c>
      <c r="E291" s="88">
        <f>SUM(E288:E290)</f>
        <v>0</v>
      </c>
      <c r="F291" s="88">
        <f t="shared" si="3"/>
        <v>0</v>
      </c>
      <c r="G291" s="88">
        <f>SUM(G288:G290)</f>
        <v>94</v>
      </c>
      <c r="H291" s="88">
        <f>SUM(H288:H290)</f>
        <v>44</v>
      </c>
      <c r="I291" s="88">
        <f t="shared" si="2"/>
        <v>138</v>
      </c>
    </row>
    <row r="292" spans="1:9" ht="27.75">
      <c r="A292" s="262" t="s">
        <v>364</v>
      </c>
      <c r="B292" s="262" t="s">
        <v>365</v>
      </c>
      <c r="C292" s="98"/>
      <c r="D292" s="14">
        <v>86</v>
      </c>
      <c r="E292" s="14">
        <v>3</v>
      </c>
      <c r="F292" s="88">
        <f t="shared" si="3"/>
        <v>89</v>
      </c>
      <c r="G292" s="15">
        <v>270</v>
      </c>
      <c r="H292" s="15">
        <v>20</v>
      </c>
      <c r="I292" s="88">
        <f t="shared" si="2"/>
        <v>290</v>
      </c>
    </row>
    <row r="293" spans="1:9" ht="27.75">
      <c r="A293" s="262"/>
      <c r="B293" s="262"/>
      <c r="C293" s="98"/>
      <c r="D293" s="14">
        <v>39</v>
      </c>
      <c r="E293" s="14">
        <v>3</v>
      </c>
      <c r="F293" s="88">
        <f t="shared" si="3"/>
        <v>42</v>
      </c>
      <c r="G293" s="15">
        <v>87</v>
      </c>
      <c r="H293" s="15">
        <v>33</v>
      </c>
      <c r="I293" s="88">
        <f t="shared" si="2"/>
        <v>120</v>
      </c>
    </row>
    <row r="294" spans="1:9" ht="27.75">
      <c r="A294" s="262"/>
      <c r="B294" s="262"/>
      <c r="C294" s="96"/>
      <c r="D294" s="14">
        <v>21</v>
      </c>
      <c r="E294" s="14">
        <v>4</v>
      </c>
      <c r="F294" s="88">
        <f t="shared" si="3"/>
        <v>25</v>
      </c>
      <c r="G294" s="15">
        <v>21</v>
      </c>
      <c r="H294" s="15">
        <v>4</v>
      </c>
      <c r="I294" s="88">
        <f t="shared" si="2"/>
        <v>25</v>
      </c>
    </row>
    <row r="295" spans="1:9" ht="27.75">
      <c r="A295" s="262"/>
      <c r="B295" s="174" t="s">
        <v>106</v>
      </c>
      <c r="C295" s="174"/>
      <c r="D295" s="14">
        <v>57</v>
      </c>
      <c r="E295" s="14">
        <v>4</v>
      </c>
      <c r="F295" s="88">
        <f t="shared" si="3"/>
        <v>61</v>
      </c>
      <c r="G295" s="15">
        <v>196</v>
      </c>
      <c r="H295" s="15">
        <v>32</v>
      </c>
      <c r="I295" s="88">
        <f t="shared" si="2"/>
        <v>228</v>
      </c>
    </row>
    <row r="296" spans="1:9" ht="27.75">
      <c r="A296" s="262"/>
      <c r="B296" s="144" t="s">
        <v>51</v>
      </c>
      <c r="C296" s="144"/>
      <c r="D296" s="88">
        <f>SUM(D292:D295)</f>
        <v>203</v>
      </c>
      <c r="E296" s="88">
        <f>SUM(E292:E295)</f>
        <v>14</v>
      </c>
      <c r="F296" s="88">
        <f t="shared" si="3"/>
        <v>217</v>
      </c>
      <c r="G296" s="88">
        <f>SUM(G292:G295)</f>
        <v>574</v>
      </c>
      <c r="H296" s="88">
        <f>SUM(H292:H295)</f>
        <v>89</v>
      </c>
      <c r="I296" s="88">
        <f t="shared" si="2"/>
        <v>663</v>
      </c>
    </row>
    <row r="297" spans="1:9" ht="27.75">
      <c r="A297" s="262" t="s">
        <v>369</v>
      </c>
      <c r="B297" s="262"/>
      <c r="C297" s="98"/>
      <c r="D297" s="14">
        <v>6</v>
      </c>
      <c r="E297" s="14">
        <v>2</v>
      </c>
      <c r="F297" s="88">
        <f t="shared" si="3"/>
        <v>8</v>
      </c>
      <c r="G297" s="15">
        <v>31</v>
      </c>
      <c r="H297" s="15">
        <v>11</v>
      </c>
      <c r="I297" s="88">
        <f t="shared" si="2"/>
        <v>42</v>
      </c>
    </row>
    <row r="298" spans="1:9" ht="27.75">
      <c r="A298" s="262"/>
      <c r="B298" s="262"/>
      <c r="C298" s="98"/>
      <c r="D298" s="14">
        <v>20</v>
      </c>
      <c r="E298" s="14">
        <v>0</v>
      </c>
      <c r="F298" s="88">
        <f t="shared" si="3"/>
        <v>20</v>
      </c>
      <c r="G298" s="15">
        <v>49</v>
      </c>
      <c r="H298" s="15">
        <v>0</v>
      </c>
      <c r="I298" s="88">
        <f t="shared" si="2"/>
        <v>49</v>
      </c>
    </row>
    <row r="299" spans="1:9" ht="27.75">
      <c r="A299" s="262"/>
      <c r="B299" s="262"/>
      <c r="C299" s="88" t="s">
        <v>51</v>
      </c>
      <c r="D299" s="88">
        <f>SUM(D297:D298)</f>
        <v>26</v>
      </c>
      <c r="E299" s="88">
        <f>SUM(E297:E298)</f>
        <v>2</v>
      </c>
      <c r="F299" s="88">
        <f t="shared" si="3"/>
        <v>28</v>
      </c>
      <c r="G299" s="88">
        <f>SUM(G297:G298)</f>
        <v>80</v>
      </c>
      <c r="H299" s="88">
        <f>SUM(H297:H298)</f>
        <v>11</v>
      </c>
      <c r="I299" s="88">
        <f t="shared" si="2"/>
        <v>91</v>
      </c>
    </row>
    <row r="300" spans="1:9" ht="27.75">
      <c r="A300" s="262" t="s">
        <v>219</v>
      </c>
      <c r="B300" s="262"/>
      <c r="C300" s="98"/>
      <c r="D300" s="14">
        <v>83</v>
      </c>
      <c r="E300" s="14">
        <v>17</v>
      </c>
      <c r="F300" s="88">
        <f t="shared" si="3"/>
        <v>100</v>
      </c>
      <c r="G300" s="15">
        <v>277</v>
      </c>
      <c r="H300" s="15">
        <v>61</v>
      </c>
      <c r="I300" s="88">
        <f t="shared" si="2"/>
        <v>338</v>
      </c>
    </row>
    <row r="301" spans="1:9" ht="27.75">
      <c r="A301" s="262"/>
      <c r="B301" s="262"/>
      <c r="C301" s="96"/>
      <c r="D301" s="14">
        <v>42</v>
      </c>
      <c r="E301" s="14">
        <v>10</v>
      </c>
      <c r="F301" s="88">
        <f t="shared" si="3"/>
        <v>52</v>
      </c>
      <c r="G301" s="15">
        <v>175</v>
      </c>
      <c r="H301" s="15">
        <v>43</v>
      </c>
      <c r="I301" s="88">
        <f t="shared" si="2"/>
        <v>218</v>
      </c>
    </row>
    <row r="302" spans="1:9" ht="27.75">
      <c r="A302" s="262"/>
      <c r="B302" s="262"/>
      <c r="C302" s="94"/>
      <c r="D302" s="14">
        <v>9</v>
      </c>
      <c r="E302" s="14">
        <v>2</v>
      </c>
      <c r="F302" s="88">
        <f t="shared" si="3"/>
        <v>11</v>
      </c>
      <c r="G302" s="15">
        <v>129</v>
      </c>
      <c r="H302" s="15">
        <v>11</v>
      </c>
      <c r="I302" s="88">
        <f t="shared" si="2"/>
        <v>140</v>
      </c>
    </row>
    <row r="303" spans="1:9" ht="27.75">
      <c r="A303" s="262"/>
      <c r="B303" s="262"/>
      <c r="C303" s="88" t="s">
        <v>51</v>
      </c>
      <c r="D303" s="88">
        <f>SUM(D300:D302)</f>
        <v>134</v>
      </c>
      <c r="E303" s="88">
        <f>SUM(E300:E302)</f>
        <v>29</v>
      </c>
      <c r="F303" s="88">
        <f t="shared" si="3"/>
        <v>163</v>
      </c>
      <c r="G303" s="88">
        <f>SUM(G300:G302)</f>
        <v>581</v>
      </c>
      <c r="H303" s="88">
        <f>SUM(H300:H302)</f>
        <v>115</v>
      </c>
      <c r="I303" s="88">
        <f aca="true" t="shared" si="4" ref="I303:I322">G303+H303</f>
        <v>696</v>
      </c>
    </row>
    <row r="304" spans="1:9" ht="27.75">
      <c r="A304" s="262" t="s">
        <v>220</v>
      </c>
      <c r="B304" s="262"/>
      <c r="C304" s="98"/>
      <c r="D304" s="14">
        <v>72</v>
      </c>
      <c r="E304" s="14">
        <v>27</v>
      </c>
      <c r="F304" s="88">
        <f t="shared" si="3"/>
        <v>99</v>
      </c>
      <c r="G304" s="15">
        <v>366</v>
      </c>
      <c r="H304" s="15">
        <v>87</v>
      </c>
      <c r="I304" s="88">
        <f t="shared" si="4"/>
        <v>453</v>
      </c>
    </row>
    <row r="305" spans="1:9" ht="27.75">
      <c r="A305" s="262"/>
      <c r="B305" s="262"/>
      <c r="C305" s="96"/>
      <c r="D305" s="14">
        <v>25</v>
      </c>
      <c r="E305" s="14">
        <v>1</v>
      </c>
      <c r="F305" s="88">
        <f aca="true" t="shared" si="5" ref="F305:F323">D305+E305</f>
        <v>26</v>
      </c>
      <c r="G305" s="15">
        <v>190</v>
      </c>
      <c r="H305" s="15">
        <v>24</v>
      </c>
      <c r="I305" s="88">
        <f t="shared" si="4"/>
        <v>214</v>
      </c>
    </row>
    <row r="306" spans="1:9" ht="27.75">
      <c r="A306" s="262"/>
      <c r="B306" s="262"/>
      <c r="C306" s="94"/>
      <c r="D306" s="14">
        <v>23</v>
      </c>
      <c r="E306" s="14">
        <v>3</v>
      </c>
      <c r="F306" s="88">
        <f t="shared" si="5"/>
        <v>26</v>
      </c>
      <c r="G306" s="15">
        <v>168</v>
      </c>
      <c r="H306" s="15">
        <v>38</v>
      </c>
      <c r="I306" s="88">
        <f t="shared" si="4"/>
        <v>206</v>
      </c>
    </row>
    <row r="307" spans="1:9" ht="27.75">
      <c r="A307" s="262"/>
      <c r="B307" s="262"/>
      <c r="C307" s="88" t="s">
        <v>51</v>
      </c>
      <c r="D307" s="88">
        <f>SUM(D304:D306)</f>
        <v>120</v>
      </c>
      <c r="E307" s="88">
        <f>SUM(E304:E306)</f>
        <v>31</v>
      </c>
      <c r="F307" s="88">
        <f t="shared" si="5"/>
        <v>151</v>
      </c>
      <c r="G307" s="88">
        <f>SUM(G304:G306)</f>
        <v>724</v>
      </c>
      <c r="H307" s="88">
        <f>SUM(H304:H306)</f>
        <v>149</v>
      </c>
      <c r="I307" s="88">
        <f t="shared" si="4"/>
        <v>873</v>
      </c>
    </row>
    <row r="308" spans="1:9" ht="27.75">
      <c r="A308" s="262" t="s">
        <v>221</v>
      </c>
      <c r="B308" s="262"/>
      <c r="C308" s="94"/>
      <c r="D308" s="14">
        <v>106</v>
      </c>
      <c r="E308" s="14">
        <v>22</v>
      </c>
      <c r="F308" s="88">
        <f t="shared" si="5"/>
        <v>128</v>
      </c>
      <c r="G308" s="15">
        <v>340</v>
      </c>
      <c r="H308" s="15">
        <v>92</v>
      </c>
      <c r="I308" s="88">
        <f t="shared" si="4"/>
        <v>432</v>
      </c>
    </row>
    <row r="309" spans="1:9" ht="27.75">
      <c r="A309" s="262"/>
      <c r="B309" s="262"/>
      <c r="C309" s="98"/>
      <c r="D309" s="14">
        <v>188</v>
      </c>
      <c r="E309" s="14">
        <v>33</v>
      </c>
      <c r="F309" s="88">
        <f t="shared" si="5"/>
        <v>221</v>
      </c>
      <c r="G309" s="15">
        <v>513</v>
      </c>
      <c r="H309" s="15">
        <v>114</v>
      </c>
      <c r="I309" s="88">
        <f t="shared" si="4"/>
        <v>627</v>
      </c>
    </row>
    <row r="310" spans="1:9" ht="27.75">
      <c r="A310" s="262"/>
      <c r="B310" s="262"/>
      <c r="C310" s="96"/>
      <c r="D310" s="14">
        <v>132</v>
      </c>
      <c r="E310" s="14">
        <v>21</v>
      </c>
      <c r="F310" s="88">
        <f t="shared" si="5"/>
        <v>153</v>
      </c>
      <c r="G310" s="15">
        <v>452</v>
      </c>
      <c r="H310" s="15">
        <v>65</v>
      </c>
      <c r="I310" s="88">
        <f t="shared" si="4"/>
        <v>517</v>
      </c>
    </row>
    <row r="311" spans="1:9" ht="27.75">
      <c r="A311" s="262"/>
      <c r="B311" s="262"/>
      <c r="C311" s="88" t="s">
        <v>51</v>
      </c>
      <c r="D311" s="88">
        <f>SUM(D308:D310)</f>
        <v>426</v>
      </c>
      <c r="E311" s="88">
        <f>SUM(E308:E310)</f>
        <v>76</v>
      </c>
      <c r="F311" s="88">
        <f t="shared" si="5"/>
        <v>502</v>
      </c>
      <c r="G311" s="88">
        <f>SUM(G308:G310)</f>
        <v>1305</v>
      </c>
      <c r="H311" s="88">
        <f>SUM(H308:H310)</f>
        <v>271</v>
      </c>
      <c r="I311" s="88">
        <f t="shared" si="4"/>
        <v>1576</v>
      </c>
    </row>
    <row r="312" spans="1:9" ht="27.75">
      <c r="A312" s="262" t="s">
        <v>222</v>
      </c>
      <c r="B312" s="262"/>
      <c r="C312" s="94"/>
      <c r="D312" s="14">
        <v>70</v>
      </c>
      <c r="E312" s="14">
        <v>21</v>
      </c>
      <c r="F312" s="88">
        <f t="shared" si="5"/>
        <v>91</v>
      </c>
      <c r="G312" s="15">
        <v>165</v>
      </c>
      <c r="H312" s="15">
        <v>54</v>
      </c>
      <c r="I312" s="88">
        <f t="shared" si="4"/>
        <v>219</v>
      </c>
    </row>
    <row r="313" spans="1:9" ht="27.75">
      <c r="A313" s="262"/>
      <c r="B313" s="262"/>
      <c r="C313" s="96"/>
      <c r="D313" s="14">
        <v>41</v>
      </c>
      <c r="E313" s="14">
        <v>10</v>
      </c>
      <c r="F313" s="88">
        <f t="shared" si="5"/>
        <v>51</v>
      </c>
      <c r="G313" s="15">
        <v>96</v>
      </c>
      <c r="H313" s="15">
        <v>19</v>
      </c>
      <c r="I313" s="88">
        <f t="shared" si="4"/>
        <v>115</v>
      </c>
    </row>
    <row r="314" spans="1:9" ht="27.75">
      <c r="A314" s="262"/>
      <c r="B314" s="262"/>
      <c r="C314" s="88" t="s">
        <v>51</v>
      </c>
      <c r="D314" s="88">
        <f>SUM(D312:D313)</f>
        <v>111</v>
      </c>
      <c r="E314" s="88">
        <f>SUM(E312:E313)</f>
        <v>31</v>
      </c>
      <c r="F314" s="88">
        <f t="shared" si="5"/>
        <v>142</v>
      </c>
      <c r="G314" s="88">
        <f>SUM(G312:G313)</f>
        <v>261</v>
      </c>
      <c r="H314" s="88">
        <f>SUM(H312:H313)</f>
        <v>73</v>
      </c>
      <c r="I314" s="88">
        <f t="shared" si="4"/>
        <v>334</v>
      </c>
    </row>
    <row r="315" spans="1:9" ht="27.75">
      <c r="A315" s="262" t="s">
        <v>151</v>
      </c>
      <c r="B315" s="262"/>
      <c r="C315" s="98"/>
      <c r="D315" s="89">
        <v>4</v>
      </c>
      <c r="E315" s="89">
        <v>0</v>
      </c>
      <c r="F315" s="88">
        <f t="shared" si="5"/>
        <v>4</v>
      </c>
      <c r="G315" s="15">
        <v>294</v>
      </c>
      <c r="H315" s="15">
        <v>38</v>
      </c>
      <c r="I315" s="88">
        <f t="shared" si="4"/>
        <v>332</v>
      </c>
    </row>
    <row r="316" spans="1:9" ht="27.75">
      <c r="A316" s="262"/>
      <c r="B316" s="262"/>
      <c r="C316" s="94"/>
      <c r="D316" s="89">
        <v>8</v>
      </c>
      <c r="E316" s="89">
        <v>1</v>
      </c>
      <c r="F316" s="88">
        <f t="shared" si="5"/>
        <v>9</v>
      </c>
      <c r="G316" s="15">
        <v>223</v>
      </c>
      <c r="H316" s="15">
        <v>139</v>
      </c>
      <c r="I316" s="88">
        <f t="shared" si="4"/>
        <v>362</v>
      </c>
    </row>
    <row r="317" spans="1:9" ht="27.75">
      <c r="A317" s="262"/>
      <c r="B317" s="262"/>
      <c r="C317" s="96"/>
      <c r="D317" s="89">
        <v>0</v>
      </c>
      <c r="E317" s="89">
        <v>0</v>
      </c>
      <c r="F317" s="88">
        <f t="shared" si="5"/>
        <v>0</v>
      </c>
      <c r="G317" s="15">
        <v>159</v>
      </c>
      <c r="H317" s="15">
        <v>36</v>
      </c>
      <c r="I317" s="88">
        <f t="shared" si="4"/>
        <v>195</v>
      </c>
    </row>
    <row r="318" spans="1:9" ht="27.75">
      <c r="A318" s="262"/>
      <c r="B318" s="262"/>
      <c r="C318" s="88" t="s">
        <v>51</v>
      </c>
      <c r="D318" s="88">
        <f>SUM(D315:D317)</f>
        <v>12</v>
      </c>
      <c r="E318" s="88">
        <f>SUM(E315:E317)</f>
        <v>1</v>
      </c>
      <c r="F318" s="88">
        <f t="shared" si="5"/>
        <v>13</v>
      </c>
      <c r="G318" s="88">
        <f>SUM(G315:G317)</f>
        <v>676</v>
      </c>
      <c r="H318" s="88">
        <f>SUM(H315:H317)</f>
        <v>213</v>
      </c>
      <c r="I318" s="88">
        <f t="shared" si="4"/>
        <v>889</v>
      </c>
    </row>
    <row r="319" spans="1:9" ht="27.75">
      <c r="A319" s="262" t="s">
        <v>223</v>
      </c>
      <c r="B319" s="262"/>
      <c r="C319" s="98"/>
      <c r="D319" s="89">
        <v>38</v>
      </c>
      <c r="E319" s="89">
        <v>24</v>
      </c>
      <c r="F319" s="88">
        <f t="shared" si="5"/>
        <v>62</v>
      </c>
      <c r="G319" s="15">
        <v>59</v>
      </c>
      <c r="H319" s="15">
        <v>39</v>
      </c>
      <c r="I319" s="88">
        <f t="shared" si="4"/>
        <v>98</v>
      </c>
    </row>
    <row r="320" spans="1:9" ht="27.75">
      <c r="A320" s="262"/>
      <c r="B320" s="262"/>
      <c r="C320" s="94"/>
      <c r="D320" s="89">
        <v>28</v>
      </c>
      <c r="E320" s="89">
        <v>8</v>
      </c>
      <c r="F320" s="88">
        <f t="shared" si="5"/>
        <v>36</v>
      </c>
      <c r="G320" s="15">
        <v>62</v>
      </c>
      <c r="H320" s="15">
        <v>25</v>
      </c>
      <c r="I320" s="88">
        <f t="shared" si="4"/>
        <v>87</v>
      </c>
    </row>
    <row r="321" spans="1:9" ht="27.75">
      <c r="A321" s="262"/>
      <c r="B321" s="262"/>
      <c r="C321" s="98"/>
      <c r="D321" s="89">
        <v>10</v>
      </c>
      <c r="E321" s="89">
        <v>4</v>
      </c>
      <c r="F321" s="88">
        <f t="shared" si="5"/>
        <v>14</v>
      </c>
      <c r="G321" s="15">
        <v>10</v>
      </c>
      <c r="H321" s="15">
        <v>4</v>
      </c>
      <c r="I321" s="88">
        <f t="shared" si="4"/>
        <v>14</v>
      </c>
    </row>
    <row r="322" spans="1:9" ht="27.75">
      <c r="A322" s="262"/>
      <c r="B322" s="262"/>
      <c r="C322" s="88" t="s">
        <v>51</v>
      </c>
      <c r="D322" s="88">
        <f>SUM(D319:D321)</f>
        <v>76</v>
      </c>
      <c r="E322" s="88">
        <f>SUM(E319:E321)</f>
        <v>36</v>
      </c>
      <c r="F322" s="88">
        <f t="shared" si="5"/>
        <v>112</v>
      </c>
      <c r="G322" s="88">
        <f>SUM(G319:G321)</f>
        <v>131</v>
      </c>
      <c r="H322" s="88">
        <f>SUM(H319:H321)</f>
        <v>68</v>
      </c>
      <c r="I322" s="88">
        <f t="shared" si="4"/>
        <v>199</v>
      </c>
    </row>
    <row r="323" spans="1:9" ht="27.75">
      <c r="A323" s="273" t="s">
        <v>155</v>
      </c>
      <c r="B323" s="273"/>
      <c r="C323" s="273"/>
      <c r="D323" s="90">
        <f>D322+D318+D314+D311+D307+D303+D299+D296+D291+D287+D284+D280+D272+D254+D247+D240+D232</f>
        <v>4374</v>
      </c>
      <c r="E323" s="90">
        <f>E322+E318+E314+E311+E307+E303+E299+E296+E291+E287+E284+E280+E272+E254+E247+E240+E232</f>
        <v>1898</v>
      </c>
      <c r="F323" s="88">
        <f t="shared" si="5"/>
        <v>6272</v>
      </c>
      <c r="G323" s="90">
        <f>G322+G318+G314+G311+G307+G303+G299+G296+G291+G287+G284+G280+G272+G254+G247+G240+G232</f>
        <v>18770</v>
      </c>
      <c r="H323" s="90">
        <f>H322+H318+H314+H311+H307+H303+H299+H296+H291+H287+H284+H280+H272+H254+H247+H240+H232</f>
        <v>8091</v>
      </c>
      <c r="I323" s="88">
        <f>G323+H323</f>
        <v>26861</v>
      </c>
    </row>
    <row r="324" spans="1:9" ht="15">
      <c r="A324" s="23"/>
      <c r="E324" s="8"/>
      <c r="F324" s="8"/>
      <c r="G324" s="8"/>
      <c r="H324" s="8"/>
      <c r="I324" s="18"/>
    </row>
    <row r="325" spans="1:9" ht="15">
      <c r="A325" s="23"/>
      <c r="E325" s="8"/>
      <c r="F325" s="8"/>
      <c r="G325" s="8"/>
      <c r="H325" s="8"/>
      <c r="I325" s="18"/>
    </row>
    <row r="326" spans="1:9" ht="15">
      <c r="A326" s="23"/>
      <c r="E326" s="8"/>
      <c r="F326" s="8"/>
      <c r="G326" s="8"/>
      <c r="H326" s="8"/>
      <c r="I326" s="18"/>
    </row>
    <row r="327" spans="1:14" ht="27.75">
      <c r="A327" s="23"/>
      <c r="C327" s="274" t="s">
        <v>148</v>
      </c>
      <c r="D327" s="274"/>
      <c r="E327" s="8"/>
      <c r="F327" s="8">
        <v>1598</v>
      </c>
      <c r="G327" s="8"/>
      <c r="H327" s="8"/>
      <c r="I327" s="18">
        <v>5969</v>
      </c>
      <c r="K327">
        <v>1598</v>
      </c>
      <c r="N327">
        <v>5969</v>
      </c>
    </row>
    <row r="328" spans="1:14" ht="27.75">
      <c r="A328" s="23"/>
      <c r="B328" s="23"/>
      <c r="C328" s="274" t="s">
        <v>114</v>
      </c>
      <c r="D328" s="274"/>
      <c r="E328" s="8"/>
      <c r="F328" s="8">
        <f>F321+F319+F315+F309+F304+F300+F298+F297+F293+F292+F289+F273+F258+F257+F252+F244+F243+F226+F288</f>
        <v>1494</v>
      </c>
      <c r="G328" s="8"/>
      <c r="H328" s="8"/>
      <c r="I328" s="8">
        <f>I321+I319+I315+I309+I304+I300+I298+I297+I293+I292+I289+I273+I258+I257+I252+I244+I243+I226+I288</f>
        <v>6110</v>
      </c>
      <c r="K328">
        <v>1494</v>
      </c>
      <c r="N328">
        <v>6110</v>
      </c>
    </row>
    <row r="329" spans="1:14" ht="27.75">
      <c r="A329" s="23"/>
      <c r="B329" s="23"/>
      <c r="C329" s="274" t="s">
        <v>415</v>
      </c>
      <c r="D329" s="274"/>
      <c r="E329" s="8"/>
      <c r="F329" s="8">
        <f>F317+F313+F310+F305+F301+F294+F274+F263+F262+F261+F260+F259+F251+F245+F233</f>
        <v>716</v>
      </c>
      <c r="G329" s="8"/>
      <c r="H329" s="8"/>
      <c r="I329" s="8">
        <f>I317+I313+I310+I305+I301+I294+I274+I263+I262+I261+I260+I259+I251+I245+I233</f>
        <v>3544</v>
      </c>
      <c r="K329">
        <v>716</v>
      </c>
      <c r="N329">
        <v>3544</v>
      </c>
    </row>
    <row r="330" spans="1:14" ht="27.75">
      <c r="A330" s="23"/>
      <c r="B330" s="23"/>
      <c r="C330" s="274" t="s">
        <v>413</v>
      </c>
      <c r="D330" s="274"/>
      <c r="E330" s="8"/>
      <c r="F330" s="8">
        <f>F286+F285+F283+F282+F281+F250+F249+F248+F241+F225+F224+F223+F255+F256</f>
        <v>2012</v>
      </c>
      <c r="G330" s="8"/>
      <c r="H330" s="8"/>
      <c r="I330" s="8">
        <f>I286+I285+I283+I282+I281+I250+I249+I248+I241+I225+I224+I223+I255+I256</f>
        <v>9523</v>
      </c>
      <c r="K330">
        <v>2012</v>
      </c>
      <c r="N330">
        <v>9523</v>
      </c>
    </row>
    <row r="331" spans="1:14" ht="27.75">
      <c r="A331" s="23"/>
      <c r="B331" s="23"/>
      <c r="C331" s="274" t="s">
        <v>414</v>
      </c>
      <c r="D331" s="274"/>
      <c r="E331" s="8"/>
      <c r="F331" s="8">
        <f>F271+F239</f>
        <v>131</v>
      </c>
      <c r="G331" s="8"/>
      <c r="H331" s="8"/>
      <c r="I331" s="8">
        <f>I271+I239</f>
        <v>338</v>
      </c>
      <c r="K331">
        <v>131</v>
      </c>
      <c r="N331">
        <v>338</v>
      </c>
    </row>
    <row r="332" spans="3:14" ht="27.75">
      <c r="C332" s="274" t="s">
        <v>125</v>
      </c>
      <c r="D332" s="274"/>
      <c r="F332">
        <f>F290+F270+F269+F246+F231</f>
        <v>320</v>
      </c>
      <c r="I332">
        <f>I290+I270+I269+I246+I231</f>
        <v>1193</v>
      </c>
      <c r="K332">
        <v>320</v>
      </c>
      <c r="N332">
        <v>1193</v>
      </c>
    </row>
    <row r="333" spans="3:14" ht="27.75">
      <c r="C333" s="274" t="s">
        <v>32</v>
      </c>
      <c r="D333" s="274"/>
      <c r="F333">
        <f>F228+F227</f>
        <v>41</v>
      </c>
      <c r="I333">
        <f>I228+I227</f>
        <v>224</v>
      </c>
      <c r="K333">
        <v>41</v>
      </c>
      <c r="N333">
        <v>224</v>
      </c>
    </row>
    <row r="334" ht="24" customHeight="1">
      <c r="K334">
        <f>SUM(K327:K333)</f>
        <v>6312</v>
      </c>
    </row>
    <row r="339" ht="15">
      <c r="K339">
        <v>6272</v>
      </c>
    </row>
    <row r="340" ht="15">
      <c r="K340">
        <f>K334-K339</f>
        <v>40</v>
      </c>
    </row>
    <row r="344" spans="2:9" ht="27.75">
      <c r="B344" t="s">
        <v>412</v>
      </c>
      <c r="C344" s="1" t="s">
        <v>194</v>
      </c>
      <c r="D344" s="171">
        <v>71</v>
      </c>
      <c r="E344" s="171">
        <v>11</v>
      </c>
      <c r="F344" s="251">
        <f>D344+E344</f>
        <v>82</v>
      </c>
      <c r="G344" s="171">
        <v>376</v>
      </c>
      <c r="H344" s="171">
        <v>44</v>
      </c>
      <c r="I344" s="251">
        <f>G344+H344</f>
        <v>420</v>
      </c>
    </row>
    <row r="345" spans="3:9" ht="27.75">
      <c r="C345" s="1" t="s">
        <v>195</v>
      </c>
      <c r="D345" s="172"/>
      <c r="E345" s="172"/>
      <c r="F345" s="252"/>
      <c r="G345" s="172"/>
      <c r="H345" s="172"/>
      <c r="I345" s="252"/>
    </row>
    <row r="346" spans="3:9" ht="27.75">
      <c r="C346" s="1" t="s">
        <v>196</v>
      </c>
      <c r="D346" s="173"/>
      <c r="E346" s="173"/>
      <c r="F346" s="150"/>
      <c r="G346" s="173"/>
      <c r="H346" s="173"/>
      <c r="I346" s="150"/>
    </row>
    <row r="347" spans="3:9" ht="27.75">
      <c r="C347" s="1" t="s">
        <v>122</v>
      </c>
      <c r="D347" s="6">
        <v>159</v>
      </c>
      <c r="E347" s="6">
        <v>39</v>
      </c>
      <c r="F347" s="88">
        <f aca="true" t="shared" si="6" ref="F347:F362">D347+E347</f>
        <v>198</v>
      </c>
      <c r="G347" s="15">
        <v>781</v>
      </c>
      <c r="H347" s="15">
        <v>109</v>
      </c>
      <c r="I347" s="88">
        <f aca="true" t="shared" si="7" ref="I347:I362">G347+H347</f>
        <v>890</v>
      </c>
    </row>
    <row r="348" spans="3:9" ht="55.5">
      <c r="C348" s="1" t="s">
        <v>129</v>
      </c>
      <c r="D348" s="59">
        <v>43</v>
      </c>
      <c r="E348" s="6">
        <v>7</v>
      </c>
      <c r="F348" s="88">
        <f t="shared" si="6"/>
        <v>50</v>
      </c>
      <c r="G348" s="15">
        <v>308</v>
      </c>
      <c r="H348" s="15">
        <v>88</v>
      </c>
      <c r="I348" s="88">
        <f t="shared" si="7"/>
        <v>396</v>
      </c>
    </row>
    <row r="349" spans="3:9" ht="55.5">
      <c r="C349" s="1" t="s">
        <v>201</v>
      </c>
      <c r="D349" s="14">
        <v>23</v>
      </c>
      <c r="E349" s="14">
        <v>0</v>
      </c>
      <c r="F349" s="88">
        <f t="shared" si="6"/>
        <v>23</v>
      </c>
      <c r="G349" s="15">
        <v>171</v>
      </c>
      <c r="H349" s="15">
        <v>6</v>
      </c>
      <c r="I349" s="88">
        <f t="shared" si="7"/>
        <v>177</v>
      </c>
    </row>
    <row r="350" spans="3:9" ht="27.75">
      <c r="C350" s="1" t="s">
        <v>203</v>
      </c>
      <c r="D350" s="14">
        <v>21</v>
      </c>
      <c r="E350" s="14">
        <v>5</v>
      </c>
      <c r="F350" s="88">
        <f t="shared" si="6"/>
        <v>26</v>
      </c>
      <c r="G350" s="15">
        <v>89</v>
      </c>
      <c r="H350" s="15">
        <v>22</v>
      </c>
      <c r="I350" s="88">
        <f t="shared" si="7"/>
        <v>111</v>
      </c>
    </row>
    <row r="351" spans="3:9" ht="27.75">
      <c r="C351" s="1" t="s">
        <v>204</v>
      </c>
      <c r="D351" s="14">
        <v>3</v>
      </c>
      <c r="E351" s="14">
        <v>2</v>
      </c>
      <c r="F351" s="88">
        <f t="shared" si="6"/>
        <v>5</v>
      </c>
      <c r="G351" s="15">
        <v>38</v>
      </c>
      <c r="H351" s="15">
        <v>10</v>
      </c>
      <c r="I351" s="88">
        <f t="shared" si="7"/>
        <v>48</v>
      </c>
    </row>
    <row r="352" spans="3:9" ht="27.75">
      <c r="C352" s="1" t="s">
        <v>205</v>
      </c>
      <c r="D352" s="14">
        <v>2</v>
      </c>
      <c r="E352" s="14">
        <v>0</v>
      </c>
      <c r="F352" s="88">
        <f t="shared" si="6"/>
        <v>2</v>
      </c>
      <c r="G352" s="15">
        <v>28</v>
      </c>
      <c r="H352" s="15">
        <v>7</v>
      </c>
      <c r="I352" s="88">
        <f t="shared" si="7"/>
        <v>35</v>
      </c>
    </row>
    <row r="353" spans="3:9" ht="55.5">
      <c r="C353" s="1" t="s">
        <v>206</v>
      </c>
      <c r="D353" s="14">
        <v>0</v>
      </c>
      <c r="E353" s="14">
        <v>0</v>
      </c>
      <c r="F353" s="88">
        <f t="shared" si="6"/>
        <v>0</v>
      </c>
      <c r="G353" s="15">
        <v>9</v>
      </c>
      <c r="H353" s="15">
        <v>1</v>
      </c>
      <c r="I353" s="88">
        <f t="shared" si="7"/>
        <v>10</v>
      </c>
    </row>
    <row r="354" spans="3:9" ht="27.75">
      <c r="C354" s="1" t="s">
        <v>135</v>
      </c>
      <c r="D354" s="171">
        <v>20</v>
      </c>
      <c r="E354" s="171">
        <v>3</v>
      </c>
      <c r="F354" s="264">
        <f t="shared" si="6"/>
        <v>23</v>
      </c>
      <c r="G354" s="171">
        <v>156</v>
      </c>
      <c r="H354" s="171">
        <v>17</v>
      </c>
      <c r="I354" s="264">
        <f t="shared" si="7"/>
        <v>173</v>
      </c>
    </row>
    <row r="355" spans="3:9" ht="55.5">
      <c r="C355" s="1" t="s">
        <v>136</v>
      </c>
      <c r="D355" s="172"/>
      <c r="E355" s="172"/>
      <c r="F355" s="265">
        <f t="shared" si="6"/>
        <v>0</v>
      </c>
      <c r="G355" s="172"/>
      <c r="H355" s="172"/>
      <c r="I355" s="265">
        <f t="shared" si="7"/>
        <v>0</v>
      </c>
    </row>
    <row r="356" spans="3:9" ht="27.75">
      <c r="C356" s="1" t="s">
        <v>137</v>
      </c>
      <c r="D356" s="173"/>
      <c r="E356" s="173"/>
      <c r="F356" s="266">
        <f t="shared" si="6"/>
        <v>0</v>
      </c>
      <c r="G356" s="173"/>
      <c r="H356" s="173"/>
      <c r="I356" s="266">
        <f t="shared" si="7"/>
        <v>0</v>
      </c>
    </row>
    <row r="357" spans="3:9" ht="27.75">
      <c r="C357" s="1" t="s">
        <v>368</v>
      </c>
      <c r="D357" s="14">
        <v>21</v>
      </c>
      <c r="E357" s="14">
        <v>4</v>
      </c>
      <c r="F357" s="88">
        <f t="shared" si="6"/>
        <v>25</v>
      </c>
      <c r="G357" s="15">
        <v>21</v>
      </c>
      <c r="H357" s="15">
        <v>4</v>
      </c>
      <c r="I357" s="88">
        <f t="shared" si="7"/>
        <v>25</v>
      </c>
    </row>
    <row r="358" spans="3:9" ht="27.75">
      <c r="C358" s="1" t="s">
        <v>143</v>
      </c>
      <c r="D358" s="14">
        <v>42</v>
      </c>
      <c r="E358" s="14">
        <v>10</v>
      </c>
      <c r="F358" s="88">
        <f t="shared" si="6"/>
        <v>52</v>
      </c>
      <c r="G358" s="15">
        <v>175</v>
      </c>
      <c r="H358" s="15">
        <v>43</v>
      </c>
      <c r="I358" s="88">
        <f t="shared" si="7"/>
        <v>218</v>
      </c>
    </row>
    <row r="359" spans="3:9" ht="27.75">
      <c r="C359" s="1" t="s">
        <v>143</v>
      </c>
      <c r="D359" s="14">
        <v>25</v>
      </c>
      <c r="E359" s="14">
        <v>1</v>
      </c>
      <c r="F359" s="88">
        <f t="shared" si="6"/>
        <v>26</v>
      </c>
      <c r="G359" s="15">
        <v>190</v>
      </c>
      <c r="H359" s="15">
        <v>24</v>
      </c>
      <c r="I359" s="88">
        <f t="shared" si="7"/>
        <v>214</v>
      </c>
    </row>
    <row r="360" spans="3:9" ht="55.5">
      <c r="C360" s="1" t="s">
        <v>146</v>
      </c>
      <c r="D360" s="14">
        <v>132</v>
      </c>
      <c r="E360" s="14">
        <v>21</v>
      </c>
      <c r="F360" s="88">
        <f t="shared" si="6"/>
        <v>153</v>
      </c>
      <c r="G360" s="15">
        <v>452</v>
      </c>
      <c r="H360" s="15">
        <v>65</v>
      </c>
      <c r="I360" s="88">
        <f t="shared" si="7"/>
        <v>517</v>
      </c>
    </row>
    <row r="361" spans="3:9" ht="27.75">
      <c r="C361" s="1" t="s">
        <v>150</v>
      </c>
      <c r="D361" s="14">
        <v>41</v>
      </c>
      <c r="E361" s="14">
        <v>10</v>
      </c>
      <c r="F361" s="88">
        <f t="shared" si="6"/>
        <v>51</v>
      </c>
      <c r="G361" s="15">
        <v>96</v>
      </c>
      <c r="H361" s="15">
        <v>19</v>
      </c>
      <c r="I361" s="88">
        <f t="shared" si="7"/>
        <v>115</v>
      </c>
    </row>
    <row r="362" spans="3:9" ht="27.75">
      <c r="C362" s="1" t="s">
        <v>154</v>
      </c>
      <c r="D362" s="89">
        <v>0</v>
      </c>
      <c r="E362" s="89">
        <v>0</v>
      </c>
      <c r="F362" s="88">
        <f t="shared" si="6"/>
        <v>0</v>
      </c>
      <c r="G362" s="15">
        <v>159</v>
      </c>
      <c r="H362" s="15">
        <v>36</v>
      </c>
      <c r="I362" s="88">
        <f t="shared" si="7"/>
        <v>195</v>
      </c>
    </row>
    <row r="363" spans="3:9" ht="27.75">
      <c r="C363" s="102"/>
      <c r="D363" s="102"/>
      <c r="E363" s="102"/>
      <c r="F363" s="101">
        <f>SUM(F344:F362)</f>
        <v>716</v>
      </c>
      <c r="G363" s="102"/>
      <c r="H363" s="102"/>
      <c r="I363" s="101">
        <f>SUM(I344:I362)</f>
        <v>3544</v>
      </c>
    </row>
    <row r="366" spans="2:9" ht="55.5">
      <c r="B366" t="s">
        <v>208</v>
      </c>
      <c r="C366" s="94" t="s">
        <v>115</v>
      </c>
      <c r="D366" s="14">
        <v>22</v>
      </c>
      <c r="E366" s="14">
        <v>12</v>
      </c>
      <c r="F366" s="88">
        <f>D366+E366</f>
        <v>34</v>
      </c>
      <c r="G366" s="15">
        <v>128</v>
      </c>
      <c r="H366" s="15">
        <v>58</v>
      </c>
      <c r="I366" s="88">
        <f>G366+H366</f>
        <v>186</v>
      </c>
    </row>
    <row r="367" spans="3:9" ht="27.75">
      <c r="C367" s="94" t="s">
        <v>116</v>
      </c>
      <c r="D367" s="14">
        <v>95</v>
      </c>
      <c r="E367" s="14">
        <v>33</v>
      </c>
      <c r="F367" s="88">
        <f>D367+E367</f>
        <v>128</v>
      </c>
      <c r="G367" s="15">
        <v>435</v>
      </c>
      <c r="H367" s="15">
        <v>149</v>
      </c>
      <c r="I367" s="88">
        <f>G367+H367</f>
        <v>584</v>
      </c>
    </row>
    <row r="368" spans="3:9" ht="27.75">
      <c r="C368" s="94" t="s">
        <v>198</v>
      </c>
      <c r="D368" s="171">
        <v>106</v>
      </c>
      <c r="E368" s="171">
        <v>31</v>
      </c>
      <c r="F368" s="251">
        <f>D368+E368</f>
        <v>137</v>
      </c>
      <c r="G368" s="171">
        <v>337</v>
      </c>
      <c r="H368" s="171">
        <v>86</v>
      </c>
      <c r="I368" s="251">
        <f>G368+H368</f>
        <v>423</v>
      </c>
    </row>
    <row r="369" spans="3:9" ht="27.75">
      <c r="C369" s="94" t="s">
        <v>199</v>
      </c>
      <c r="D369" s="172"/>
      <c r="E369" s="172"/>
      <c r="F369" s="252"/>
      <c r="G369" s="172"/>
      <c r="H369" s="172"/>
      <c r="I369" s="252"/>
    </row>
    <row r="370" spans="3:9" ht="55.5">
      <c r="C370" s="94" t="s">
        <v>200</v>
      </c>
      <c r="D370" s="173"/>
      <c r="E370" s="173"/>
      <c r="F370" s="150"/>
      <c r="G370" s="173"/>
      <c r="H370" s="173"/>
      <c r="I370" s="150"/>
    </row>
    <row r="371" spans="3:9" ht="27.75">
      <c r="C371" s="94" t="s">
        <v>106</v>
      </c>
      <c r="D371" s="6">
        <v>395</v>
      </c>
      <c r="E371" s="6">
        <v>119</v>
      </c>
      <c r="F371" s="88">
        <f aca="true" t="shared" si="8" ref="F371:F387">D371+E371</f>
        <v>514</v>
      </c>
      <c r="G371" s="15">
        <v>908</v>
      </c>
      <c r="H371" s="15">
        <v>324</v>
      </c>
      <c r="I371" s="88">
        <f aca="true" t="shared" si="9" ref="I371:I387">G371+H371</f>
        <v>1232</v>
      </c>
    </row>
    <row r="372" spans="3:9" ht="27.75">
      <c r="C372" s="94" t="s">
        <v>131</v>
      </c>
      <c r="D372" s="59">
        <v>157</v>
      </c>
      <c r="E372" s="6">
        <v>50</v>
      </c>
      <c r="F372" s="88">
        <f t="shared" si="8"/>
        <v>207</v>
      </c>
      <c r="G372" s="15">
        <v>688</v>
      </c>
      <c r="H372" s="15">
        <v>222</v>
      </c>
      <c r="I372" s="88">
        <f t="shared" si="9"/>
        <v>910</v>
      </c>
    </row>
    <row r="373" spans="3:9" ht="27.75">
      <c r="C373" s="94" t="s">
        <v>208</v>
      </c>
      <c r="D373" s="14">
        <v>88</v>
      </c>
      <c r="E373" s="14">
        <v>25</v>
      </c>
      <c r="F373" s="88">
        <f t="shared" si="8"/>
        <v>113</v>
      </c>
      <c r="G373" s="15">
        <v>283</v>
      </c>
      <c r="H373" s="15">
        <v>113</v>
      </c>
      <c r="I373" s="88">
        <f t="shared" si="9"/>
        <v>396</v>
      </c>
    </row>
    <row r="374" spans="3:9" ht="27.75">
      <c r="C374" s="94" t="s">
        <v>209</v>
      </c>
      <c r="D374" s="14">
        <v>8</v>
      </c>
      <c r="E374" s="14">
        <v>10</v>
      </c>
      <c r="F374" s="88">
        <f t="shared" si="8"/>
        <v>18</v>
      </c>
      <c r="G374" s="15">
        <v>70</v>
      </c>
      <c r="H374" s="15">
        <v>34</v>
      </c>
      <c r="I374" s="88">
        <f t="shared" si="9"/>
        <v>104</v>
      </c>
    </row>
    <row r="375" spans="3:9" ht="55.5">
      <c r="C375" s="94" t="s">
        <v>210</v>
      </c>
      <c r="D375" s="14">
        <v>11</v>
      </c>
      <c r="E375" s="14">
        <v>7</v>
      </c>
      <c r="F375" s="88">
        <f t="shared" si="8"/>
        <v>18</v>
      </c>
      <c r="G375" s="15">
        <v>76</v>
      </c>
      <c r="H375" s="15">
        <v>39</v>
      </c>
      <c r="I375" s="88">
        <f t="shared" si="9"/>
        <v>115</v>
      </c>
    </row>
    <row r="376" spans="3:9" ht="27.75">
      <c r="C376" s="94" t="s">
        <v>211</v>
      </c>
      <c r="D376" s="14">
        <v>6</v>
      </c>
      <c r="E376" s="14">
        <v>2</v>
      </c>
      <c r="F376" s="88">
        <f t="shared" si="8"/>
        <v>8</v>
      </c>
      <c r="G376" s="15">
        <v>26</v>
      </c>
      <c r="H376" s="15">
        <v>7</v>
      </c>
      <c r="I376" s="88">
        <f t="shared" si="9"/>
        <v>33</v>
      </c>
    </row>
    <row r="377" spans="3:9" ht="55.5">
      <c r="C377" s="1" t="s">
        <v>212</v>
      </c>
      <c r="D377" s="14">
        <v>7</v>
      </c>
      <c r="E377" s="14">
        <v>5</v>
      </c>
      <c r="F377" s="88">
        <f t="shared" si="8"/>
        <v>12</v>
      </c>
      <c r="G377" s="15">
        <v>38</v>
      </c>
      <c r="H377" s="15">
        <v>8</v>
      </c>
      <c r="I377" s="88">
        <f t="shared" si="9"/>
        <v>46</v>
      </c>
    </row>
    <row r="378" spans="3:9" ht="55.5">
      <c r="C378" s="94" t="s">
        <v>138</v>
      </c>
      <c r="D378" s="171">
        <v>34</v>
      </c>
      <c r="E378" s="171">
        <v>13</v>
      </c>
      <c r="F378" s="264">
        <f t="shared" si="8"/>
        <v>47</v>
      </c>
      <c r="G378" s="171">
        <v>176</v>
      </c>
      <c r="H378" s="171">
        <v>90</v>
      </c>
      <c r="I378" s="264">
        <f t="shared" si="9"/>
        <v>266</v>
      </c>
    </row>
    <row r="379" spans="3:9" ht="83.25">
      <c r="C379" s="94" t="s">
        <v>263</v>
      </c>
      <c r="D379" s="172"/>
      <c r="E379" s="172"/>
      <c r="F379" s="265">
        <f t="shared" si="8"/>
        <v>0</v>
      </c>
      <c r="G379" s="172"/>
      <c r="H379" s="172"/>
      <c r="I379" s="265">
        <f t="shared" si="9"/>
        <v>0</v>
      </c>
    </row>
    <row r="380" spans="3:9" ht="55.5">
      <c r="C380" s="94" t="s">
        <v>139</v>
      </c>
      <c r="D380" s="173"/>
      <c r="E380" s="173"/>
      <c r="F380" s="266">
        <f t="shared" si="8"/>
        <v>0</v>
      </c>
      <c r="G380" s="173"/>
      <c r="H380" s="173"/>
      <c r="I380" s="266">
        <f t="shared" si="9"/>
        <v>0</v>
      </c>
    </row>
    <row r="381" spans="3:9" ht="27.75">
      <c r="C381" s="100" t="s">
        <v>106</v>
      </c>
      <c r="D381" s="14">
        <v>57</v>
      </c>
      <c r="E381" s="14">
        <v>4</v>
      </c>
      <c r="F381" s="88">
        <f t="shared" si="8"/>
        <v>61</v>
      </c>
      <c r="G381" s="15">
        <v>196</v>
      </c>
      <c r="H381" s="15">
        <v>32</v>
      </c>
      <c r="I381" s="88">
        <f t="shared" si="9"/>
        <v>228</v>
      </c>
    </row>
    <row r="382" spans="3:9" ht="27.75">
      <c r="C382" s="94" t="s">
        <v>144</v>
      </c>
      <c r="D382" s="14">
        <v>9</v>
      </c>
      <c r="E382" s="14">
        <v>2</v>
      </c>
      <c r="F382" s="88">
        <f t="shared" si="8"/>
        <v>11</v>
      </c>
      <c r="G382" s="15">
        <v>129</v>
      </c>
      <c r="H382" s="15">
        <v>11</v>
      </c>
      <c r="I382" s="88">
        <f t="shared" si="9"/>
        <v>140</v>
      </c>
    </row>
    <row r="383" spans="3:9" ht="27.75">
      <c r="C383" s="94" t="s">
        <v>145</v>
      </c>
      <c r="D383" s="14">
        <v>23</v>
      </c>
      <c r="E383" s="14">
        <v>3</v>
      </c>
      <c r="F383" s="88">
        <f t="shared" si="8"/>
        <v>26</v>
      </c>
      <c r="G383" s="15">
        <v>168</v>
      </c>
      <c r="H383" s="15">
        <v>38</v>
      </c>
      <c r="I383" s="88">
        <f t="shared" si="9"/>
        <v>206</v>
      </c>
    </row>
    <row r="384" spans="3:9" ht="55.5">
      <c r="C384" s="94" t="s">
        <v>148</v>
      </c>
      <c r="D384" s="14">
        <v>106</v>
      </c>
      <c r="E384" s="14">
        <v>22</v>
      </c>
      <c r="F384" s="88">
        <f t="shared" si="8"/>
        <v>128</v>
      </c>
      <c r="G384" s="15">
        <v>340</v>
      </c>
      <c r="H384" s="15">
        <v>92</v>
      </c>
      <c r="I384" s="88">
        <f t="shared" si="9"/>
        <v>432</v>
      </c>
    </row>
    <row r="385" spans="3:9" ht="27.75">
      <c r="C385" s="94" t="s">
        <v>149</v>
      </c>
      <c r="D385" s="14">
        <v>70</v>
      </c>
      <c r="E385" s="14">
        <v>21</v>
      </c>
      <c r="F385" s="88">
        <f t="shared" si="8"/>
        <v>91</v>
      </c>
      <c r="G385" s="15">
        <v>165</v>
      </c>
      <c r="H385" s="15">
        <v>54</v>
      </c>
      <c r="I385" s="88">
        <f t="shared" si="9"/>
        <v>219</v>
      </c>
    </row>
    <row r="386" spans="3:9" ht="27.75">
      <c r="C386" s="94" t="s">
        <v>153</v>
      </c>
      <c r="D386" s="89">
        <v>8</v>
      </c>
      <c r="E386" s="89">
        <v>1</v>
      </c>
      <c r="F386" s="88">
        <f t="shared" si="8"/>
        <v>9</v>
      </c>
      <c r="G386" s="15">
        <v>223</v>
      </c>
      <c r="H386" s="15">
        <v>139</v>
      </c>
      <c r="I386" s="88">
        <f t="shared" si="9"/>
        <v>362</v>
      </c>
    </row>
    <row r="387" spans="3:9" ht="55.5">
      <c r="C387" s="94" t="s">
        <v>148</v>
      </c>
      <c r="D387" s="89">
        <v>28</v>
      </c>
      <c r="E387" s="89">
        <v>8</v>
      </c>
      <c r="F387" s="88">
        <f t="shared" si="8"/>
        <v>36</v>
      </c>
      <c r="G387" s="15">
        <v>62</v>
      </c>
      <c r="H387" s="15">
        <v>25</v>
      </c>
      <c r="I387" s="88">
        <f t="shared" si="9"/>
        <v>87</v>
      </c>
    </row>
    <row r="388" spans="6:9" s="102" customFormat="1" ht="27.75">
      <c r="F388" s="101">
        <f>SUM(F366:F387)</f>
        <v>1598</v>
      </c>
      <c r="I388" s="101">
        <f>SUM(I366:I387)</f>
        <v>5969</v>
      </c>
    </row>
    <row r="391" spans="2:9" ht="27.75">
      <c r="B391" t="s">
        <v>416</v>
      </c>
      <c r="C391" s="1" t="s">
        <v>3</v>
      </c>
      <c r="D391" s="14">
        <v>88</v>
      </c>
      <c r="E391" s="14">
        <v>29</v>
      </c>
      <c r="F391" s="88">
        <f aca="true" t="shared" si="10" ref="F391:F404">D391+E391</f>
        <v>117</v>
      </c>
      <c r="G391" s="15">
        <v>761</v>
      </c>
      <c r="H391" s="15">
        <v>192</v>
      </c>
      <c r="I391" s="88">
        <f aca="true" t="shared" si="11" ref="I391:I404">G391+H391</f>
        <v>953</v>
      </c>
    </row>
    <row r="392" spans="3:9" ht="27.75">
      <c r="C392" s="1" t="s">
        <v>113</v>
      </c>
      <c r="D392" s="14">
        <v>73</v>
      </c>
      <c r="E392" s="14">
        <v>30</v>
      </c>
      <c r="F392" s="88">
        <f t="shared" si="10"/>
        <v>103</v>
      </c>
      <c r="G392" s="15">
        <v>436</v>
      </c>
      <c r="H392" s="15">
        <v>170</v>
      </c>
      <c r="I392" s="88">
        <f t="shared" si="11"/>
        <v>606</v>
      </c>
    </row>
    <row r="393" spans="3:9" ht="27.75">
      <c r="C393" s="1" t="s">
        <v>10</v>
      </c>
      <c r="D393" s="14">
        <v>0</v>
      </c>
      <c r="E393" s="14">
        <v>1</v>
      </c>
      <c r="F393" s="88">
        <f t="shared" si="10"/>
        <v>1</v>
      </c>
      <c r="G393" s="15">
        <v>240</v>
      </c>
      <c r="H393" s="15">
        <v>359</v>
      </c>
      <c r="I393" s="88">
        <f t="shared" si="11"/>
        <v>599</v>
      </c>
    </row>
    <row r="394" spans="3:9" ht="27.75">
      <c r="C394" s="1" t="s">
        <v>10</v>
      </c>
      <c r="D394" s="6">
        <v>150</v>
      </c>
      <c r="E394" s="6">
        <v>212</v>
      </c>
      <c r="F394" s="88">
        <f t="shared" si="10"/>
        <v>362</v>
      </c>
      <c r="G394" s="15">
        <v>546</v>
      </c>
      <c r="H394" s="15">
        <v>897</v>
      </c>
      <c r="I394" s="88">
        <f t="shared" si="11"/>
        <v>1443</v>
      </c>
    </row>
    <row r="395" spans="3:9" ht="27.75">
      <c r="C395" s="1" t="s">
        <v>3</v>
      </c>
      <c r="D395" s="59">
        <v>90</v>
      </c>
      <c r="E395" s="6">
        <v>25</v>
      </c>
      <c r="F395" s="88">
        <f t="shared" si="10"/>
        <v>115</v>
      </c>
      <c r="G395" s="15">
        <v>679</v>
      </c>
      <c r="H395" s="15">
        <v>220</v>
      </c>
      <c r="I395" s="88">
        <f t="shared" si="11"/>
        <v>899</v>
      </c>
    </row>
    <row r="396" spans="3:9" ht="55.5">
      <c r="C396" s="1" t="s">
        <v>127</v>
      </c>
      <c r="D396" s="59">
        <v>171</v>
      </c>
      <c r="E396" s="6">
        <v>75</v>
      </c>
      <c r="F396" s="88">
        <f t="shared" si="10"/>
        <v>246</v>
      </c>
      <c r="G396" s="15">
        <v>599</v>
      </c>
      <c r="H396" s="15">
        <v>252</v>
      </c>
      <c r="I396" s="88">
        <f t="shared" si="11"/>
        <v>851</v>
      </c>
    </row>
    <row r="397" spans="3:9" ht="27.75">
      <c r="C397" s="1" t="s">
        <v>128</v>
      </c>
      <c r="D397" s="59">
        <v>93</v>
      </c>
      <c r="E397" s="6">
        <v>79</v>
      </c>
      <c r="F397" s="88">
        <f t="shared" si="10"/>
        <v>172</v>
      </c>
      <c r="G397" s="15">
        <v>454</v>
      </c>
      <c r="H397" s="15">
        <v>502</v>
      </c>
      <c r="I397" s="88">
        <f t="shared" si="11"/>
        <v>956</v>
      </c>
    </row>
    <row r="398" spans="3:9" ht="27.75">
      <c r="C398" s="100" t="s">
        <v>133</v>
      </c>
      <c r="D398" s="14">
        <v>148</v>
      </c>
      <c r="E398" s="14">
        <v>63</v>
      </c>
      <c r="F398" s="88">
        <f t="shared" si="10"/>
        <v>211</v>
      </c>
      <c r="G398" s="15">
        <v>700</v>
      </c>
      <c r="H398" s="15">
        <v>262</v>
      </c>
      <c r="I398" s="88">
        <f t="shared" si="11"/>
        <v>962</v>
      </c>
    </row>
    <row r="399" spans="3:9" ht="27.75">
      <c r="C399" s="100" t="s">
        <v>10</v>
      </c>
      <c r="D399" s="14">
        <v>70</v>
      </c>
      <c r="E399" s="14">
        <v>123</v>
      </c>
      <c r="F399" s="88">
        <f t="shared" si="10"/>
        <v>193</v>
      </c>
      <c r="G399" s="15">
        <v>377</v>
      </c>
      <c r="H399" s="15">
        <v>552</v>
      </c>
      <c r="I399" s="88">
        <f t="shared" si="11"/>
        <v>929</v>
      </c>
    </row>
    <row r="400" spans="3:9" ht="27.75">
      <c r="C400" s="1" t="s">
        <v>3</v>
      </c>
      <c r="D400" s="14">
        <v>23</v>
      </c>
      <c r="E400" s="14">
        <v>17</v>
      </c>
      <c r="F400" s="88">
        <f t="shared" si="10"/>
        <v>40</v>
      </c>
      <c r="G400" s="15">
        <v>23</v>
      </c>
      <c r="H400" s="15">
        <v>17</v>
      </c>
      <c r="I400" s="88">
        <f t="shared" si="11"/>
        <v>40</v>
      </c>
    </row>
    <row r="401" spans="3:9" ht="27.75">
      <c r="C401" s="1" t="s">
        <v>10</v>
      </c>
      <c r="D401" s="14">
        <v>65</v>
      </c>
      <c r="E401" s="14">
        <v>76</v>
      </c>
      <c r="F401" s="88">
        <f t="shared" si="10"/>
        <v>141</v>
      </c>
      <c r="G401" s="15">
        <v>140</v>
      </c>
      <c r="H401" s="15">
        <v>176</v>
      </c>
      <c r="I401" s="88">
        <f t="shared" si="11"/>
        <v>316</v>
      </c>
    </row>
    <row r="402" spans="3:9" ht="27.75">
      <c r="C402" s="1" t="s">
        <v>133</v>
      </c>
      <c r="D402" s="14">
        <v>107</v>
      </c>
      <c r="E402" s="14">
        <v>51</v>
      </c>
      <c r="F402" s="88">
        <f t="shared" si="10"/>
        <v>158</v>
      </c>
      <c r="G402" s="15">
        <v>272</v>
      </c>
      <c r="H402" s="15">
        <v>91</v>
      </c>
      <c r="I402" s="88">
        <f t="shared" si="11"/>
        <v>363</v>
      </c>
    </row>
    <row r="403" spans="3:9" ht="27.75">
      <c r="C403" s="1" t="s">
        <v>10</v>
      </c>
      <c r="D403" s="14">
        <v>73</v>
      </c>
      <c r="E403" s="14">
        <v>74</v>
      </c>
      <c r="F403" s="88">
        <f t="shared" si="10"/>
        <v>147</v>
      </c>
      <c r="G403" s="15">
        <v>295</v>
      </c>
      <c r="H403" s="15">
        <v>277</v>
      </c>
      <c r="I403" s="88">
        <f t="shared" si="11"/>
        <v>572</v>
      </c>
    </row>
    <row r="404" spans="3:9" ht="27.75">
      <c r="C404" s="1" t="s">
        <v>140</v>
      </c>
      <c r="D404" s="14">
        <v>2</v>
      </c>
      <c r="E404" s="14">
        <v>4</v>
      </c>
      <c r="F404" s="88">
        <f t="shared" si="10"/>
        <v>6</v>
      </c>
      <c r="G404" s="15">
        <v>14</v>
      </c>
      <c r="H404" s="15">
        <v>20</v>
      </c>
      <c r="I404" s="88">
        <f t="shared" si="11"/>
        <v>34</v>
      </c>
    </row>
    <row r="405" spans="6:9" s="102" customFormat="1" ht="27.75">
      <c r="F405" s="101">
        <f>SUM(F391:F404)</f>
        <v>2012</v>
      </c>
      <c r="I405" s="101">
        <f>SUM(I391:I404)</f>
        <v>9523</v>
      </c>
    </row>
    <row r="407" spans="2:9" ht="27.75">
      <c r="B407" t="s">
        <v>114</v>
      </c>
      <c r="C407" s="1" t="s">
        <v>114</v>
      </c>
      <c r="D407" s="14">
        <v>118</v>
      </c>
      <c r="E407" s="14">
        <v>49</v>
      </c>
      <c r="F407" s="88">
        <f aca="true" t="shared" si="12" ref="F407:F425">D407+E407</f>
        <v>167</v>
      </c>
      <c r="G407" s="15">
        <v>750</v>
      </c>
      <c r="H407" s="15">
        <v>185</v>
      </c>
      <c r="I407" s="88">
        <f aca="true" t="shared" si="13" ref="I407:I425">G407+H407</f>
        <v>935</v>
      </c>
    </row>
    <row r="408" spans="3:9" ht="27.75">
      <c r="C408" s="1" t="s">
        <v>124</v>
      </c>
      <c r="D408" s="6">
        <v>199</v>
      </c>
      <c r="E408" s="6">
        <v>12</v>
      </c>
      <c r="F408" s="88">
        <f t="shared" si="12"/>
        <v>211</v>
      </c>
      <c r="G408" s="15">
        <v>504</v>
      </c>
      <c r="H408" s="15">
        <v>32</v>
      </c>
      <c r="I408" s="88">
        <f t="shared" si="13"/>
        <v>536</v>
      </c>
    </row>
    <row r="409" spans="3:9" ht="27.75">
      <c r="C409" s="1" t="s">
        <v>123</v>
      </c>
      <c r="D409" s="6">
        <v>74</v>
      </c>
      <c r="E409" s="6">
        <v>61</v>
      </c>
      <c r="F409" s="88">
        <f t="shared" si="12"/>
        <v>135</v>
      </c>
      <c r="G409" s="15">
        <v>404</v>
      </c>
      <c r="H409" s="15">
        <v>211</v>
      </c>
      <c r="I409" s="88">
        <f t="shared" si="13"/>
        <v>615</v>
      </c>
    </row>
    <row r="410" spans="3:9" ht="27.75">
      <c r="C410" s="1" t="s">
        <v>130</v>
      </c>
      <c r="D410" s="59">
        <v>82</v>
      </c>
      <c r="E410" s="6">
        <v>3</v>
      </c>
      <c r="F410" s="88">
        <f t="shared" si="12"/>
        <v>85</v>
      </c>
      <c r="G410" s="15">
        <v>451</v>
      </c>
      <c r="H410" s="15">
        <v>20</v>
      </c>
      <c r="I410" s="88">
        <f t="shared" si="13"/>
        <v>471</v>
      </c>
    </row>
    <row r="411" spans="3:9" ht="27.75">
      <c r="C411" s="1" t="s">
        <v>11</v>
      </c>
      <c r="D411" s="14">
        <v>77</v>
      </c>
      <c r="E411" s="14">
        <v>10</v>
      </c>
      <c r="F411" s="88">
        <f t="shared" si="12"/>
        <v>87</v>
      </c>
      <c r="G411" s="15">
        <v>359</v>
      </c>
      <c r="H411" s="15">
        <v>23</v>
      </c>
      <c r="I411" s="88">
        <f t="shared" si="13"/>
        <v>382</v>
      </c>
    </row>
    <row r="412" spans="3:9" ht="27.75">
      <c r="C412" s="1" t="s">
        <v>202</v>
      </c>
      <c r="D412" s="14">
        <v>37</v>
      </c>
      <c r="E412" s="14">
        <v>29</v>
      </c>
      <c r="F412" s="88">
        <f t="shared" si="12"/>
        <v>66</v>
      </c>
      <c r="G412" s="15">
        <v>238</v>
      </c>
      <c r="H412" s="15">
        <v>128</v>
      </c>
      <c r="I412" s="88">
        <f t="shared" si="13"/>
        <v>366</v>
      </c>
    </row>
    <row r="413" spans="3:9" ht="27.75">
      <c r="C413" s="1" t="s">
        <v>13</v>
      </c>
      <c r="D413" s="1">
        <v>67</v>
      </c>
      <c r="E413" s="1">
        <v>17</v>
      </c>
      <c r="F413" s="88">
        <f t="shared" si="12"/>
        <v>84</v>
      </c>
      <c r="G413" s="15">
        <v>250</v>
      </c>
      <c r="H413" s="15">
        <v>58</v>
      </c>
      <c r="I413" s="88">
        <f t="shared" si="13"/>
        <v>308</v>
      </c>
    </row>
    <row r="414" spans="3:9" ht="27.75">
      <c r="C414" s="100" t="s">
        <v>13</v>
      </c>
      <c r="D414" s="1">
        <v>0</v>
      </c>
      <c r="E414" s="1">
        <v>0</v>
      </c>
      <c r="F414" s="88">
        <f t="shared" si="12"/>
        <v>0</v>
      </c>
      <c r="G414" s="15">
        <v>70</v>
      </c>
      <c r="H414" s="15">
        <v>26</v>
      </c>
      <c r="I414" s="88">
        <f t="shared" si="13"/>
        <v>96</v>
      </c>
    </row>
    <row r="415" spans="3:9" ht="27.75">
      <c r="C415" s="1" t="s">
        <v>362</v>
      </c>
      <c r="D415" s="1">
        <v>0</v>
      </c>
      <c r="E415" s="1">
        <v>0</v>
      </c>
      <c r="F415" s="88">
        <f t="shared" si="12"/>
        <v>0</v>
      </c>
      <c r="G415" s="15">
        <v>22</v>
      </c>
      <c r="H415" s="15">
        <v>16</v>
      </c>
      <c r="I415" s="88">
        <f t="shared" si="13"/>
        <v>38</v>
      </c>
    </row>
    <row r="416" spans="3:9" ht="27.75">
      <c r="C416" s="1" t="s">
        <v>366</v>
      </c>
      <c r="D416" s="14">
        <v>86</v>
      </c>
      <c r="E416" s="14">
        <v>3</v>
      </c>
      <c r="F416" s="88">
        <f t="shared" si="12"/>
        <v>89</v>
      </c>
      <c r="G416" s="15">
        <v>270</v>
      </c>
      <c r="H416" s="15">
        <v>20</v>
      </c>
      <c r="I416" s="88">
        <f t="shared" si="13"/>
        <v>290</v>
      </c>
    </row>
    <row r="417" spans="3:9" ht="27.75">
      <c r="C417" s="1" t="s">
        <v>367</v>
      </c>
      <c r="D417" s="14">
        <v>39</v>
      </c>
      <c r="E417" s="14">
        <v>3</v>
      </c>
      <c r="F417" s="88">
        <f t="shared" si="12"/>
        <v>42</v>
      </c>
      <c r="G417" s="15">
        <v>87</v>
      </c>
      <c r="H417" s="15">
        <v>33</v>
      </c>
      <c r="I417" s="88">
        <f t="shared" si="13"/>
        <v>120</v>
      </c>
    </row>
    <row r="418" spans="3:9" ht="55.5">
      <c r="C418" s="1" t="s">
        <v>141</v>
      </c>
      <c r="D418" s="14">
        <v>6</v>
      </c>
      <c r="E418" s="14">
        <v>2</v>
      </c>
      <c r="F418" s="88">
        <f t="shared" si="12"/>
        <v>8</v>
      </c>
      <c r="G418" s="15">
        <v>31</v>
      </c>
      <c r="H418" s="15">
        <v>11</v>
      </c>
      <c r="I418" s="88">
        <f t="shared" si="13"/>
        <v>42</v>
      </c>
    </row>
    <row r="419" spans="3:9" ht="55.5">
      <c r="C419" s="1" t="s">
        <v>142</v>
      </c>
      <c r="D419" s="14">
        <v>20</v>
      </c>
      <c r="E419" s="14">
        <v>0</v>
      </c>
      <c r="F419" s="88">
        <f t="shared" si="12"/>
        <v>20</v>
      </c>
      <c r="G419" s="15">
        <v>49</v>
      </c>
      <c r="H419" s="15">
        <v>0</v>
      </c>
      <c r="I419" s="88">
        <f t="shared" si="13"/>
        <v>49</v>
      </c>
    </row>
    <row r="420" spans="3:9" ht="27.75">
      <c r="C420" s="1" t="s">
        <v>13</v>
      </c>
      <c r="D420" s="14">
        <v>83</v>
      </c>
      <c r="E420" s="14">
        <v>17</v>
      </c>
      <c r="F420" s="88">
        <f t="shared" si="12"/>
        <v>100</v>
      </c>
      <c r="G420" s="15">
        <v>277</v>
      </c>
      <c r="H420" s="15">
        <v>61</v>
      </c>
      <c r="I420" s="88">
        <f t="shared" si="13"/>
        <v>338</v>
      </c>
    </row>
    <row r="421" spans="3:9" ht="27.75">
      <c r="C421" s="1" t="s">
        <v>13</v>
      </c>
      <c r="D421" s="14">
        <v>72</v>
      </c>
      <c r="E421" s="14">
        <v>27</v>
      </c>
      <c r="F421" s="88">
        <f t="shared" si="12"/>
        <v>99</v>
      </c>
      <c r="G421" s="15">
        <v>366</v>
      </c>
      <c r="H421" s="15">
        <v>87</v>
      </c>
      <c r="I421" s="88">
        <f t="shared" si="13"/>
        <v>453</v>
      </c>
    </row>
    <row r="422" spans="3:9" ht="55.5">
      <c r="C422" s="1" t="s">
        <v>147</v>
      </c>
      <c r="D422" s="14">
        <v>188</v>
      </c>
      <c r="E422" s="14">
        <v>33</v>
      </c>
      <c r="F422" s="88">
        <f t="shared" si="12"/>
        <v>221</v>
      </c>
      <c r="G422" s="15">
        <v>513</v>
      </c>
      <c r="H422" s="15">
        <v>114</v>
      </c>
      <c r="I422" s="88">
        <f t="shared" si="13"/>
        <v>627</v>
      </c>
    </row>
    <row r="423" spans="3:9" ht="27.75">
      <c r="C423" s="1" t="s">
        <v>152</v>
      </c>
      <c r="D423" s="89">
        <v>4</v>
      </c>
      <c r="E423" s="89">
        <v>0</v>
      </c>
      <c r="F423" s="88">
        <f t="shared" si="12"/>
        <v>4</v>
      </c>
      <c r="G423" s="15">
        <v>294</v>
      </c>
      <c r="H423" s="15">
        <v>38</v>
      </c>
      <c r="I423" s="88">
        <f t="shared" si="13"/>
        <v>332</v>
      </c>
    </row>
    <row r="424" spans="3:9" ht="27.75">
      <c r="C424" s="1" t="s">
        <v>224</v>
      </c>
      <c r="D424" s="89">
        <v>38</v>
      </c>
      <c r="E424" s="89">
        <v>24</v>
      </c>
      <c r="F424" s="88">
        <f t="shared" si="12"/>
        <v>62</v>
      </c>
      <c r="G424" s="15">
        <v>59</v>
      </c>
      <c r="H424" s="15">
        <v>39</v>
      </c>
      <c r="I424" s="88">
        <f t="shared" si="13"/>
        <v>98</v>
      </c>
    </row>
    <row r="425" spans="3:9" ht="27.75">
      <c r="C425" s="1" t="s">
        <v>365</v>
      </c>
      <c r="D425" s="89">
        <v>10</v>
      </c>
      <c r="E425" s="89">
        <v>4</v>
      </c>
      <c r="F425" s="88">
        <f t="shared" si="12"/>
        <v>14</v>
      </c>
      <c r="G425" s="15">
        <v>10</v>
      </c>
      <c r="H425" s="15">
        <v>4</v>
      </c>
      <c r="I425" s="88">
        <f t="shared" si="13"/>
        <v>14</v>
      </c>
    </row>
    <row r="426" spans="6:9" s="102" customFormat="1" ht="27.75">
      <c r="F426" s="101">
        <f>SUM(F407:F425)</f>
        <v>1494</v>
      </c>
      <c r="G426" s="101"/>
      <c r="H426" s="101"/>
      <c r="I426" s="101">
        <f>SUM(I407:I425)</f>
        <v>6110</v>
      </c>
    </row>
    <row r="434" spans="2:9" ht="27.75">
      <c r="B434" t="s">
        <v>125</v>
      </c>
      <c r="C434" s="1" t="s">
        <v>117</v>
      </c>
      <c r="D434" s="14">
        <v>27</v>
      </c>
      <c r="E434" s="14">
        <v>29</v>
      </c>
      <c r="F434" s="88">
        <f>D434+E434</f>
        <v>56</v>
      </c>
      <c r="G434" s="15">
        <v>103</v>
      </c>
      <c r="H434" s="15">
        <v>123</v>
      </c>
      <c r="I434" s="88">
        <f>G434+H434</f>
        <v>226</v>
      </c>
    </row>
    <row r="435" spans="3:9" ht="27.75">
      <c r="C435" s="1" t="s">
        <v>125</v>
      </c>
      <c r="D435" s="6">
        <v>81</v>
      </c>
      <c r="E435" s="6">
        <v>80</v>
      </c>
      <c r="F435" s="88">
        <f>D435+E435</f>
        <v>161</v>
      </c>
      <c r="G435" s="15">
        <v>233</v>
      </c>
      <c r="H435" s="15">
        <v>261</v>
      </c>
      <c r="I435" s="88">
        <f>G435+H435</f>
        <v>494</v>
      </c>
    </row>
    <row r="436" spans="3:9" ht="27.75">
      <c r="C436" s="1" t="s">
        <v>214</v>
      </c>
      <c r="D436" s="14">
        <v>31</v>
      </c>
      <c r="E436" s="14">
        <v>41</v>
      </c>
      <c r="F436" s="88">
        <f>D436+E436</f>
        <v>72</v>
      </c>
      <c r="G436" s="15">
        <v>141</v>
      </c>
      <c r="H436" s="15">
        <v>194</v>
      </c>
      <c r="I436" s="88">
        <f>G436+H436</f>
        <v>335</v>
      </c>
    </row>
    <row r="437" spans="3:9" ht="27.75">
      <c r="C437" s="1" t="s">
        <v>215</v>
      </c>
      <c r="D437" s="14">
        <v>18</v>
      </c>
      <c r="E437" s="14">
        <v>13</v>
      </c>
      <c r="F437" s="88">
        <f>D437+E437</f>
        <v>31</v>
      </c>
      <c r="G437" s="15">
        <v>65</v>
      </c>
      <c r="H437" s="15">
        <v>69</v>
      </c>
      <c r="I437" s="88">
        <f>G437+H437</f>
        <v>134</v>
      </c>
    </row>
    <row r="438" spans="3:9" ht="27.75">
      <c r="C438" s="1" t="s">
        <v>363</v>
      </c>
      <c r="D438" s="1">
        <v>0</v>
      </c>
      <c r="E438" s="1">
        <v>0</v>
      </c>
      <c r="F438" s="88">
        <f>D438+E438</f>
        <v>0</v>
      </c>
      <c r="G438" s="15">
        <v>2</v>
      </c>
      <c r="H438" s="15">
        <v>2</v>
      </c>
      <c r="I438" s="88">
        <f>G438+H438</f>
        <v>4</v>
      </c>
    </row>
    <row r="439" spans="6:9" s="102" customFormat="1" ht="27.75">
      <c r="F439" s="101">
        <f>SUM(F434:F438)</f>
        <v>320</v>
      </c>
      <c r="I439" s="101">
        <f>SUM(I434:I438)</f>
        <v>1193</v>
      </c>
    </row>
    <row r="441" spans="2:9" ht="27.75">
      <c r="B441" t="s">
        <v>417</v>
      </c>
      <c r="C441" s="1" t="s">
        <v>45</v>
      </c>
      <c r="D441" s="14">
        <v>9</v>
      </c>
      <c r="E441" s="14">
        <v>32</v>
      </c>
      <c r="F441" s="88">
        <f>D441+E441</f>
        <v>41</v>
      </c>
      <c r="G441" s="15">
        <v>59</v>
      </c>
      <c r="H441" s="15">
        <v>141</v>
      </c>
      <c r="I441" s="88">
        <f>G441+H441</f>
        <v>200</v>
      </c>
    </row>
    <row r="442" spans="3:9" ht="27.75">
      <c r="C442" s="1" t="s">
        <v>118</v>
      </c>
      <c r="D442" s="14">
        <v>0</v>
      </c>
      <c r="E442" s="14">
        <v>0</v>
      </c>
      <c r="F442" s="88">
        <f>D442+E442</f>
        <v>0</v>
      </c>
      <c r="G442" s="15">
        <v>22</v>
      </c>
      <c r="H442" s="15">
        <v>2</v>
      </c>
      <c r="I442" s="88">
        <f>G442+H442</f>
        <v>24</v>
      </c>
    </row>
    <row r="443" spans="6:9" s="102" customFormat="1" ht="15">
      <c r="F443" s="102">
        <f>SUM(F441:F442)</f>
        <v>41</v>
      </c>
      <c r="I443" s="102">
        <f>SUM(I441:I442)</f>
        <v>224</v>
      </c>
    </row>
    <row r="445" spans="2:9" ht="83.25">
      <c r="B445" t="s">
        <v>418</v>
      </c>
      <c r="C445" s="99" t="s">
        <v>262</v>
      </c>
      <c r="D445" s="1">
        <v>32</v>
      </c>
      <c r="E445" s="1">
        <v>64</v>
      </c>
      <c r="F445" s="88">
        <f>D445+E445</f>
        <v>96</v>
      </c>
      <c r="G445" s="1">
        <v>111</v>
      </c>
      <c r="H445" s="1">
        <v>155</v>
      </c>
      <c r="I445" s="88">
        <f>G445+H445</f>
        <v>266</v>
      </c>
    </row>
    <row r="446" spans="3:9" ht="55.5">
      <c r="C446" s="1" t="s">
        <v>216</v>
      </c>
      <c r="D446" s="14">
        <v>13</v>
      </c>
      <c r="E446" s="14">
        <v>22</v>
      </c>
      <c r="F446" s="88">
        <f>D446+E446</f>
        <v>35</v>
      </c>
      <c r="G446" s="15">
        <v>20</v>
      </c>
      <c r="H446" s="15">
        <v>52</v>
      </c>
      <c r="I446" s="88">
        <f>G446+H446</f>
        <v>72</v>
      </c>
    </row>
    <row r="447" spans="6:9" s="103" customFormat="1" ht="15">
      <c r="F447" s="103">
        <f>SUM(F445:F446)</f>
        <v>131</v>
      </c>
      <c r="I447" s="103">
        <f>SUM(I445:I446)</f>
        <v>338</v>
      </c>
    </row>
  </sheetData>
  <sheetProtection/>
  <mergeCells count="95">
    <mergeCell ref="E378:E380"/>
    <mergeCell ref="F378:F380"/>
    <mergeCell ref="G378:G380"/>
    <mergeCell ref="H378:H380"/>
    <mergeCell ref="E344:E346"/>
    <mergeCell ref="F344:F346"/>
    <mergeCell ref="I354:I356"/>
    <mergeCell ref="I378:I380"/>
    <mergeCell ref="D354:D356"/>
    <mergeCell ref="E354:E356"/>
    <mergeCell ref="F354:F356"/>
    <mergeCell ref="G354:G356"/>
    <mergeCell ref="H354:H356"/>
    <mergeCell ref="D378:D380"/>
    <mergeCell ref="G344:G346"/>
    <mergeCell ref="H344:H346"/>
    <mergeCell ref="I344:I346"/>
    <mergeCell ref="D368:D370"/>
    <mergeCell ref="E368:E370"/>
    <mergeCell ref="F368:F370"/>
    <mergeCell ref="G368:G370"/>
    <mergeCell ref="H368:H370"/>
    <mergeCell ref="I368:I370"/>
    <mergeCell ref="D344:D346"/>
    <mergeCell ref="A315:B318"/>
    <mergeCell ref="A319:B322"/>
    <mergeCell ref="C333:D333"/>
    <mergeCell ref="C327:D327"/>
    <mergeCell ref="C328:D328"/>
    <mergeCell ref="C329:D329"/>
    <mergeCell ref="C330:D330"/>
    <mergeCell ref="C331:D331"/>
    <mergeCell ref="C332:D332"/>
    <mergeCell ref="A323:C323"/>
    <mergeCell ref="A292:A296"/>
    <mergeCell ref="B292:B294"/>
    <mergeCell ref="B295:C295"/>
    <mergeCell ref="B296:C296"/>
    <mergeCell ref="A297:B299"/>
    <mergeCell ref="A300:B303"/>
    <mergeCell ref="A304:B307"/>
    <mergeCell ref="A308:B311"/>
    <mergeCell ref="A312:B314"/>
    <mergeCell ref="H277:H279"/>
    <mergeCell ref="I277:I279"/>
    <mergeCell ref="H274:H276"/>
    <mergeCell ref="A281:B284"/>
    <mergeCell ref="A285:B287"/>
    <mergeCell ref="A288:A291"/>
    <mergeCell ref="B288:C288"/>
    <mergeCell ref="B289:B290"/>
    <mergeCell ref="B291:C291"/>
    <mergeCell ref="A273:B280"/>
    <mergeCell ref="D274:D276"/>
    <mergeCell ref="E274:E276"/>
    <mergeCell ref="F274:F276"/>
    <mergeCell ref="G274:G276"/>
    <mergeCell ref="I274:I276"/>
    <mergeCell ref="D277:D279"/>
    <mergeCell ref="E277:E279"/>
    <mergeCell ref="F277:F279"/>
    <mergeCell ref="G277:G279"/>
    <mergeCell ref="A241:B247"/>
    <mergeCell ref="A248:B254"/>
    <mergeCell ref="A255:A272"/>
    <mergeCell ref="B255:C255"/>
    <mergeCell ref="B256:C256"/>
    <mergeCell ref="B257:B260"/>
    <mergeCell ref="B261:B263"/>
    <mergeCell ref="B264:B268"/>
    <mergeCell ref="B269:B271"/>
    <mergeCell ref="B272:C272"/>
    <mergeCell ref="H233:H235"/>
    <mergeCell ref="I233:I235"/>
    <mergeCell ref="B236:B238"/>
    <mergeCell ref="D236:D238"/>
    <mergeCell ref="E236:E238"/>
    <mergeCell ref="F236:F238"/>
    <mergeCell ref="G236:G238"/>
    <mergeCell ref="H236:H238"/>
    <mergeCell ref="I236:I238"/>
    <mergeCell ref="G233:G235"/>
    <mergeCell ref="A233:A240"/>
    <mergeCell ref="B233:B235"/>
    <mergeCell ref="D233:D235"/>
    <mergeCell ref="E233:E235"/>
    <mergeCell ref="F233:F235"/>
    <mergeCell ref="B239:C239"/>
    <mergeCell ref="B240:C240"/>
    <mergeCell ref="A223:B232"/>
    <mergeCell ref="A220:I220"/>
    <mergeCell ref="A221:B222"/>
    <mergeCell ref="C221:C222"/>
    <mergeCell ref="D221:F221"/>
    <mergeCell ref="G221:I2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2013-11-29T17:06:01Z</dcterms:modified>
  <cp:category/>
  <cp:version/>
  <cp:contentType/>
  <cp:contentStatus/>
</cp:coreProperties>
</file>