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00" windowHeight="11445" firstSheet="7" activeTab="13"/>
  </bookViews>
  <sheets>
    <sheet name="مرحلة 1" sheetId="1" r:id="rId1"/>
    <sheet name="دراسات عليا" sheetId="2" r:id="rId2"/>
    <sheet name="السوريين" sheetId="4" r:id="rId3"/>
    <sheet name="جنسية" sheetId="5" r:id="rId4"/>
    <sheet name="سنوات قديمة" sheetId="6" r:id="rId5"/>
    <sheet name="موفدين" sheetId="3" r:id="rId6"/>
    <sheet name="هيئة تعليمية" sheetId="7" r:id="rId7"/>
    <sheet name="طالبات التمريض" sheetId="8" r:id="rId8"/>
    <sheet name="وحدات سكنية" sheetId="9" r:id="rId9"/>
    <sheet name="اعداد الكليات" sheetId="10" r:id="rId10"/>
    <sheet name="موازي" sheetId="11" r:id="rId11"/>
    <sheet name="مفتوح" sheetId="12" r:id="rId12"/>
    <sheet name="جامعات خاصة" sheetId="13" r:id="rId13"/>
    <sheet name="الافتراضية" sheetId="14" r:id="rId14"/>
  </sheets>
  <definedNames>
    <definedName name="_xlnm._FilterDatabase" localSheetId="1" hidden="1">'دراسات عليا'!$A$86:$K$156</definedName>
    <definedName name="_xlnm._FilterDatabase" localSheetId="0" hidden="1">'مرحلة 1'!$A$2:$L$177</definedName>
    <definedName name="_xlnm._FilterDatabase" localSheetId="5" hidden="1">موفدين!$A$3:$H$81</definedName>
    <definedName name="_xlnm._FilterDatabase" localSheetId="6" hidden="1">'هيئة تعليمية'!$A$2:$Q$94</definedName>
  </definedNames>
  <calcPr calcId="124519"/>
</workbook>
</file>

<file path=xl/calcChain.xml><?xml version="1.0" encoding="utf-8"?>
<calcChain xmlns="http://schemas.openxmlformats.org/spreadsheetml/2006/main">
  <c r="O5" i="7"/>
  <c r="P5"/>
  <c r="Q5"/>
  <c r="O6"/>
  <c r="P6"/>
  <c r="Q6" s="1"/>
  <c r="O7"/>
  <c r="P7"/>
  <c r="Q7"/>
  <c r="O8"/>
  <c r="P8"/>
  <c r="Q8" s="1"/>
  <c r="O9"/>
  <c r="P9"/>
  <c r="Q9"/>
  <c r="O10"/>
  <c r="P10"/>
  <c r="Q10" s="1"/>
  <c r="O11"/>
  <c r="P11"/>
  <c r="Q11"/>
  <c r="O12"/>
  <c r="P12"/>
  <c r="Q12" s="1"/>
  <c r="O13"/>
  <c r="P13"/>
  <c r="Q13"/>
  <c r="O14"/>
  <c r="P14"/>
  <c r="Q14" s="1"/>
  <c r="O15"/>
  <c r="P15"/>
  <c r="Q15"/>
  <c r="O16"/>
  <c r="P16"/>
  <c r="Q16"/>
  <c r="O17"/>
  <c r="P17"/>
  <c r="Q17" s="1"/>
  <c r="O18"/>
  <c r="P18"/>
  <c r="Q18" s="1"/>
  <c r="O19"/>
  <c r="P19"/>
  <c r="Q19"/>
  <c r="O20"/>
  <c r="P20"/>
  <c r="Q20"/>
  <c r="O21"/>
  <c r="P21"/>
  <c r="Q21"/>
  <c r="O22"/>
  <c r="P22"/>
  <c r="Q22" s="1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O51"/>
  <c r="P51"/>
  <c r="Q51" s="1"/>
  <c r="O52"/>
  <c r="P52"/>
  <c r="Q52"/>
  <c r="O53"/>
  <c r="P53"/>
  <c r="Q53" s="1"/>
  <c r="O54"/>
  <c r="P54"/>
  <c r="Q54"/>
  <c r="O55"/>
  <c r="P55"/>
  <c r="Q55" s="1"/>
  <c r="O56"/>
  <c r="P56"/>
  <c r="Q56"/>
  <c r="O57"/>
  <c r="P57"/>
  <c r="Q57" s="1"/>
  <c r="O58"/>
  <c r="P58"/>
  <c r="Q58"/>
  <c r="O59"/>
  <c r="P59"/>
  <c r="Q59" s="1"/>
  <c r="O60"/>
  <c r="P60"/>
  <c r="Q60"/>
  <c r="O61"/>
  <c r="P61"/>
  <c r="Q61" s="1"/>
  <c r="O62"/>
  <c r="P62"/>
  <c r="Q62"/>
  <c r="O63"/>
  <c r="P63"/>
  <c r="Q63" s="1"/>
  <c r="O64"/>
  <c r="P64"/>
  <c r="Q64"/>
  <c r="O65"/>
  <c r="P65"/>
  <c r="Q65" s="1"/>
  <c r="O66"/>
  <c r="P66"/>
  <c r="Q66"/>
  <c r="O67"/>
  <c r="P67"/>
  <c r="Q67" s="1"/>
  <c r="O68"/>
  <c r="P68"/>
  <c r="Q68"/>
  <c r="O69"/>
  <c r="P69"/>
  <c r="Q69" s="1"/>
  <c r="Q92" s="1"/>
  <c r="O70"/>
  <c r="P70"/>
  <c r="Q70"/>
  <c r="O71"/>
  <c r="P71"/>
  <c r="Q71" s="1"/>
  <c r="Q93" s="1"/>
  <c r="O72"/>
  <c r="P72"/>
  <c r="Q72"/>
  <c r="O73"/>
  <c r="P73"/>
  <c r="Q73" s="1"/>
  <c r="O74"/>
  <c r="P74"/>
  <c r="Q74"/>
  <c r="O75"/>
  <c r="P75"/>
  <c r="Q75" s="1"/>
  <c r="O76"/>
  <c r="P76"/>
  <c r="Q76"/>
  <c r="O77"/>
  <c r="P77"/>
  <c r="Q77" s="1"/>
  <c r="O78"/>
  <c r="P78"/>
  <c r="Q78"/>
  <c r="O79"/>
  <c r="P79"/>
  <c r="Q79" s="1"/>
  <c r="O80"/>
  <c r="P80"/>
  <c r="Q80"/>
  <c r="O81"/>
  <c r="P81"/>
  <c r="Q81" s="1"/>
  <c r="O82"/>
  <c r="P82"/>
  <c r="Q82"/>
  <c r="O83"/>
  <c r="P83"/>
  <c r="Q83" s="1"/>
  <c r="Q91" s="1"/>
  <c r="O84"/>
  <c r="P84"/>
  <c r="Q84"/>
  <c r="O85"/>
  <c r="P85"/>
  <c r="Q85" s="1"/>
  <c r="Q89" s="1"/>
  <c r="O86"/>
  <c r="P86"/>
  <c r="Q86"/>
  <c r="O87"/>
  <c r="P87"/>
  <c r="Q87" s="1"/>
  <c r="Q90" s="1"/>
  <c r="O88"/>
  <c r="P88"/>
  <c r="Q88"/>
  <c r="Q4"/>
  <c r="P4"/>
  <c r="O4"/>
  <c r="D89"/>
  <c r="E89"/>
  <c r="F89"/>
  <c r="G89"/>
  <c r="H89"/>
  <c r="I89"/>
  <c r="J89"/>
  <c r="K89"/>
  <c r="L89"/>
  <c r="M89"/>
  <c r="N89"/>
  <c r="O89"/>
  <c r="P89"/>
  <c r="D90"/>
  <c r="E90"/>
  <c r="F90"/>
  <c r="G90"/>
  <c r="H90"/>
  <c r="I90"/>
  <c r="J90"/>
  <c r="K90"/>
  <c r="L90"/>
  <c r="M90"/>
  <c r="N90"/>
  <c r="O90"/>
  <c r="P90"/>
  <c r="D91"/>
  <c r="E91"/>
  <c r="F91"/>
  <c r="G91"/>
  <c r="H91"/>
  <c r="I91"/>
  <c r="J91"/>
  <c r="K91"/>
  <c r="L91"/>
  <c r="M91"/>
  <c r="N91"/>
  <c r="O91"/>
  <c r="P91"/>
  <c r="D92"/>
  <c r="E92"/>
  <c r="F92"/>
  <c r="G92"/>
  <c r="H92"/>
  <c r="I92"/>
  <c r="J92"/>
  <c r="K92"/>
  <c r="L92"/>
  <c r="M92"/>
  <c r="N92"/>
  <c r="O92"/>
  <c r="P92"/>
  <c r="D93"/>
  <c r="E93"/>
  <c r="F93"/>
  <c r="G93"/>
  <c r="H93"/>
  <c r="I93"/>
  <c r="J93"/>
  <c r="K93"/>
  <c r="L93"/>
  <c r="M93"/>
  <c r="N93"/>
  <c r="O93"/>
  <c r="P93"/>
  <c r="D94"/>
  <c r="E94"/>
  <c r="F94"/>
  <c r="G94"/>
  <c r="H94"/>
  <c r="I94"/>
  <c r="J94"/>
  <c r="K94"/>
  <c r="L94"/>
  <c r="M94"/>
  <c r="N94"/>
  <c r="O94"/>
  <c r="P94"/>
  <c r="C91"/>
  <c r="C93"/>
  <c r="C92"/>
  <c r="C90"/>
  <c r="C89"/>
  <c r="M258" i="5"/>
  <c r="N258"/>
  <c r="O258"/>
  <c r="M259"/>
  <c r="N259"/>
  <c r="O259" s="1"/>
  <c r="L99" i="4"/>
  <c r="K99"/>
  <c r="Q95"/>
  <c r="R95"/>
  <c r="S95"/>
  <c r="Q96"/>
  <c r="R96"/>
  <c r="S96" s="1"/>
  <c r="M96"/>
  <c r="M95"/>
  <c r="D73" i="2"/>
  <c r="E73"/>
  <c r="F73"/>
  <c r="G73"/>
  <c r="H73"/>
  <c r="I73"/>
  <c r="J73"/>
  <c r="K73"/>
  <c r="C73"/>
  <c r="K68"/>
  <c r="K69"/>
  <c r="H68"/>
  <c r="H69"/>
  <c r="E68"/>
  <c r="E69"/>
  <c r="H62" i="11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61"/>
  <c r="J17" i="6"/>
  <c r="K17"/>
  <c r="R97" i="4"/>
  <c r="P97"/>
  <c r="Q97"/>
  <c r="S97" s="1"/>
  <c r="M97"/>
  <c r="R94"/>
  <c r="P94"/>
  <c r="Q94"/>
  <c r="S94" s="1"/>
  <c r="M94"/>
  <c r="H26" i="14"/>
  <c r="G26"/>
  <c r="F26"/>
  <c r="E26"/>
  <c r="D26"/>
  <c r="C26"/>
  <c r="B26"/>
  <c r="G14"/>
  <c r="D14"/>
  <c r="F7"/>
  <c r="E7"/>
  <c r="G7" s="1"/>
  <c r="C7"/>
  <c r="B7"/>
  <c r="D7" s="1"/>
  <c r="G6"/>
  <c r="D6"/>
  <c r="G5"/>
  <c r="D5"/>
  <c r="G4"/>
  <c r="D4"/>
  <c r="E96" i="13"/>
  <c r="F96" s="1"/>
  <c r="D96"/>
  <c r="F95"/>
  <c r="E94"/>
  <c r="D94"/>
  <c r="F93"/>
  <c r="F92"/>
  <c r="F91"/>
  <c r="F90"/>
  <c r="F89"/>
  <c r="F88"/>
  <c r="F87"/>
  <c r="E86"/>
  <c r="F86" s="1"/>
  <c r="D86"/>
  <c r="F85"/>
  <c r="F84"/>
  <c r="E83"/>
  <c r="E97" s="1"/>
  <c r="D83"/>
  <c r="D97" s="1"/>
  <c r="F82"/>
  <c r="F81"/>
  <c r="F80"/>
  <c r="F79"/>
  <c r="F78"/>
  <c r="F77"/>
  <c r="F76"/>
  <c r="E69"/>
  <c r="D69"/>
  <c r="E62"/>
  <c r="D62"/>
  <c r="E54"/>
  <c r="D54"/>
  <c r="E47"/>
  <c r="D47"/>
  <c r="E30"/>
  <c r="D30"/>
  <c r="E26"/>
  <c r="D26"/>
  <c r="E13"/>
  <c r="D13"/>
  <c r="E10"/>
  <c r="E70" s="1"/>
  <c r="D10"/>
  <c r="D70" s="1"/>
  <c r="P44" i="12"/>
  <c r="Q44" s="1"/>
  <c r="O44"/>
  <c r="M44"/>
  <c r="N44" s="1"/>
  <c r="L44"/>
  <c r="J44"/>
  <c r="K44" s="1"/>
  <c r="I44"/>
  <c r="G44"/>
  <c r="H44" s="1"/>
  <c r="F44"/>
  <c r="D44"/>
  <c r="C44"/>
  <c r="E44" s="1"/>
  <c r="Q43"/>
  <c r="N43"/>
  <c r="K43"/>
  <c r="H43"/>
  <c r="E43"/>
  <c r="Q42"/>
  <c r="N42"/>
  <c r="K42"/>
  <c r="H42"/>
  <c r="E42"/>
  <c r="Q41"/>
  <c r="N41"/>
  <c r="K41"/>
  <c r="H41"/>
  <c r="E41"/>
  <c r="Q40"/>
  <c r="N40"/>
  <c r="K40"/>
  <c r="H40"/>
  <c r="E40"/>
  <c r="Q39"/>
  <c r="N39"/>
  <c r="K39"/>
  <c r="H39"/>
  <c r="E39"/>
  <c r="Q38"/>
  <c r="N38"/>
  <c r="K38"/>
  <c r="H38"/>
  <c r="E38"/>
  <c r="Q37"/>
  <c r="N37"/>
  <c r="K37"/>
  <c r="H37"/>
  <c r="E37"/>
  <c r="Q36"/>
  <c r="N36"/>
  <c r="K36"/>
  <c r="H36"/>
  <c r="E36"/>
  <c r="Q35"/>
  <c r="N35"/>
  <c r="K35"/>
  <c r="H35"/>
  <c r="E35"/>
  <c r="Q34"/>
  <c r="N34"/>
  <c r="K34"/>
  <c r="H34"/>
  <c r="E34"/>
  <c r="Q33"/>
  <c r="N33"/>
  <c r="K33"/>
  <c r="H33"/>
  <c r="E33"/>
  <c r="Q32"/>
  <c r="N32"/>
  <c r="K32"/>
  <c r="H32"/>
  <c r="E32"/>
  <c r="Q31"/>
  <c r="N31"/>
  <c r="K31"/>
  <c r="H31"/>
  <c r="E31"/>
  <c r="Q30"/>
  <c r="N30"/>
  <c r="K30"/>
  <c r="H30"/>
  <c r="E30"/>
  <c r="Q29"/>
  <c r="N29"/>
  <c r="K29"/>
  <c r="H29"/>
  <c r="E29"/>
  <c r="Q28"/>
  <c r="N28"/>
  <c r="K28"/>
  <c r="H28"/>
  <c r="E28"/>
  <c r="P20"/>
  <c r="Q20" s="1"/>
  <c r="O20"/>
  <c r="M20"/>
  <c r="N20" s="1"/>
  <c r="L20"/>
  <c r="J20"/>
  <c r="K20" s="1"/>
  <c r="I20"/>
  <c r="G20"/>
  <c r="H20" s="1"/>
  <c r="F20"/>
  <c r="D20"/>
  <c r="C20"/>
  <c r="E20" s="1"/>
  <c r="Q19"/>
  <c r="N19"/>
  <c r="K19"/>
  <c r="H19"/>
  <c r="E19"/>
  <c r="Q18"/>
  <c r="N18"/>
  <c r="K18"/>
  <c r="H18"/>
  <c r="E18"/>
  <c r="Q17"/>
  <c r="N17"/>
  <c r="K17"/>
  <c r="H17"/>
  <c r="E17"/>
  <c r="Q16"/>
  <c r="N16"/>
  <c r="K16"/>
  <c r="H16"/>
  <c r="E16"/>
  <c r="Q15"/>
  <c r="N15"/>
  <c r="K15"/>
  <c r="H15"/>
  <c r="E15"/>
  <c r="Q14"/>
  <c r="N14"/>
  <c r="K14"/>
  <c r="H14"/>
  <c r="E14"/>
  <c r="Q13"/>
  <c r="N13"/>
  <c r="K13"/>
  <c r="H13"/>
  <c r="E13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Q8"/>
  <c r="N8"/>
  <c r="K8"/>
  <c r="H8"/>
  <c r="E8"/>
  <c r="Q7"/>
  <c r="N7"/>
  <c r="K7"/>
  <c r="H7"/>
  <c r="E7"/>
  <c r="Q6"/>
  <c r="N6"/>
  <c r="K6"/>
  <c r="H6"/>
  <c r="E6"/>
  <c r="Q5"/>
  <c r="N5"/>
  <c r="K5"/>
  <c r="H5"/>
  <c r="E5"/>
  <c r="Q4"/>
  <c r="N4"/>
  <c r="K4"/>
  <c r="H4"/>
  <c r="E4"/>
  <c r="S161" i="11"/>
  <c r="R161"/>
  <c r="T161" s="1"/>
  <c r="Q161"/>
  <c r="N161"/>
  <c r="K161"/>
  <c r="H161"/>
  <c r="E161"/>
  <c r="S160"/>
  <c r="R160"/>
  <c r="T160" s="1"/>
  <c r="Q160"/>
  <c r="N160"/>
  <c r="K160"/>
  <c r="H160"/>
  <c r="E160"/>
  <c r="S159"/>
  <c r="R159"/>
  <c r="T159" s="1"/>
  <c r="Q159"/>
  <c r="N159"/>
  <c r="K159"/>
  <c r="H159"/>
  <c r="E159"/>
  <c r="S158"/>
  <c r="R158"/>
  <c r="T158" s="1"/>
  <c r="Q158"/>
  <c r="N158"/>
  <c r="K158"/>
  <c r="H158"/>
  <c r="E158"/>
  <c r="S157"/>
  <c r="R157"/>
  <c r="T157" s="1"/>
  <c r="Q157"/>
  <c r="N157"/>
  <c r="K157"/>
  <c r="H157"/>
  <c r="E157"/>
  <c r="S156"/>
  <c r="R156"/>
  <c r="T156" s="1"/>
  <c r="Q156"/>
  <c r="N156"/>
  <c r="K156"/>
  <c r="H156"/>
  <c r="E156"/>
  <c r="S155"/>
  <c r="R155"/>
  <c r="T155" s="1"/>
  <c r="Q155"/>
  <c r="N155"/>
  <c r="K155"/>
  <c r="H155"/>
  <c r="E155"/>
  <c r="S154"/>
  <c r="R154"/>
  <c r="T154" s="1"/>
  <c r="Q154"/>
  <c r="N154"/>
  <c r="K154"/>
  <c r="H154"/>
  <c r="E154"/>
  <c r="S153"/>
  <c r="R153"/>
  <c r="T153" s="1"/>
  <c r="Q153"/>
  <c r="N153"/>
  <c r="K153"/>
  <c r="H153"/>
  <c r="E153"/>
  <c r="S152"/>
  <c r="R152"/>
  <c r="T152" s="1"/>
  <c r="Q152"/>
  <c r="N152"/>
  <c r="K152"/>
  <c r="H152"/>
  <c r="E152"/>
  <c r="P151"/>
  <c r="O151"/>
  <c r="Q151" s="1"/>
  <c r="M151"/>
  <c r="L151"/>
  <c r="J151"/>
  <c r="I151"/>
  <c r="K151" s="1"/>
  <c r="G151"/>
  <c r="F151"/>
  <c r="H151" s="1"/>
  <c r="D151"/>
  <c r="C151"/>
  <c r="E151" s="1"/>
  <c r="S150"/>
  <c r="R150"/>
  <c r="T150" s="1"/>
  <c r="Q150"/>
  <c r="N150"/>
  <c r="K150"/>
  <c r="H150"/>
  <c r="E150"/>
  <c r="S149"/>
  <c r="R149"/>
  <c r="Q149"/>
  <c r="N149"/>
  <c r="K149"/>
  <c r="H149"/>
  <c r="E149"/>
  <c r="S148"/>
  <c r="R148"/>
  <c r="T148" s="1"/>
  <c r="Q148"/>
  <c r="N148"/>
  <c r="K148"/>
  <c r="H148"/>
  <c r="E148"/>
  <c r="S147"/>
  <c r="R147"/>
  <c r="Q147"/>
  <c r="N147"/>
  <c r="K147"/>
  <c r="H147"/>
  <c r="E147"/>
  <c r="S146"/>
  <c r="R146"/>
  <c r="T146" s="1"/>
  <c r="Q146"/>
  <c r="N146"/>
  <c r="K146"/>
  <c r="H146"/>
  <c r="E146"/>
  <c r="P145"/>
  <c r="O145"/>
  <c r="M145"/>
  <c r="L145"/>
  <c r="J145"/>
  <c r="I145"/>
  <c r="G145"/>
  <c r="F145"/>
  <c r="D145"/>
  <c r="C145"/>
  <c r="S144"/>
  <c r="R144"/>
  <c r="Q144"/>
  <c r="N144"/>
  <c r="K144"/>
  <c r="H144"/>
  <c r="E144"/>
  <c r="S143"/>
  <c r="R143"/>
  <c r="T143" s="1"/>
  <c r="Q143"/>
  <c r="N143"/>
  <c r="K143"/>
  <c r="H143"/>
  <c r="E143"/>
  <c r="S142"/>
  <c r="R142"/>
  <c r="Q142"/>
  <c r="N142"/>
  <c r="K142"/>
  <c r="H142"/>
  <c r="E142"/>
  <c r="S141"/>
  <c r="R141"/>
  <c r="T141" s="1"/>
  <c r="Q141"/>
  <c r="N141"/>
  <c r="K141"/>
  <c r="H141"/>
  <c r="E141"/>
  <c r="S140"/>
  <c r="R140"/>
  <c r="Q140"/>
  <c r="N140"/>
  <c r="K140"/>
  <c r="H140"/>
  <c r="E140"/>
  <c r="S139"/>
  <c r="R139"/>
  <c r="T139" s="1"/>
  <c r="Q139"/>
  <c r="N139"/>
  <c r="K139"/>
  <c r="H139"/>
  <c r="E139"/>
  <c r="S138"/>
  <c r="R138"/>
  <c r="Q138"/>
  <c r="N138"/>
  <c r="K138"/>
  <c r="H138"/>
  <c r="E138"/>
  <c r="P137"/>
  <c r="O137"/>
  <c r="Q137" s="1"/>
  <c r="M137"/>
  <c r="L137"/>
  <c r="N137" s="1"/>
  <c r="J137"/>
  <c r="I137"/>
  <c r="K137" s="1"/>
  <c r="G137"/>
  <c r="F137"/>
  <c r="H137" s="1"/>
  <c r="D137"/>
  <c r="C137"/>
  <c r="E137" s="1"/>
  <c r="S136"/>
  <c r="R136"/>
  <c r="T136" s="1"/>
  <c r="Q136"/>
  <c r="N136"/>
  <c r="K136"/>
  <c r="H136"/>
  <c r="E136"/>
  <c r="S135"/>
  <c r="R135"/>
  <c r="Q135"/>
  <c r="N135"/>
  <c r="K135"/>
  <c r="H135"/>
  <c r="E135"/>
  <c r="S134"/>
  <c r="R134"/>
  <c r="T134" s="1"/>
  <c r="Q134"/>
  <c r="N134"/>
  <c r="K134"/>
  <c r="H134"/>
  <c r="E134"/>
  <c r="P133"/>
  <c r="O133"/>
  <c r="M133"/>
  <c r="L133"/>
  <c r="J133"/>
  <c r="I133"/>
  <c r="G133"/>
  <c r="F133"/>
  <c r="D133"/>
  <c r="C133"/>
  <c r="S132"/>
  <c r="R132"/>
  <c r="Q132"/>
  <c r="N132"/>
  <c r="K132"/>
  <c r="H132"/>
  <c r="E132"/>
  <c r="S131"/>
  <c r="R131"/>
  <c r="T131" s="1"/>
  <c r="Q131"/>
  <c r="N131"/>
  <c r="K131"/>
  <c r="H131"/>
  <c r="E131"/>
  <c r="P130"/>
  <c r="O130"/>
  <c r="M130"/>
  <c r="L130"/>
  <c r="J130"/>
  <c r="I130"/>
  <c r="G130"/>
  <c r="F130"/>
  <c r="D130"/>
  <c r="C130"/>
  <c r="S129"/>
  <c r="R129"/>
  <c r="Q129"/>
  <c r="N129"/>
  <c r="K129"/>
  <c r="H129"/>
  <c r="E129"/>
  <c r="S128"/>
  <c r="R128"/>
  <c r="T128" s="1"/>
  <c r="Q128"/>
  <c r="N128"/>
  <c r="K128"/>
  <c r="H128"/>
  <c r="E128"/>
  <c r="S127"/>
  <c r="R127"/>
  <c r="Q127"/>
  <c r="N127"/>
  <c r="K127"/>
  <c r="H127"/>
  <c r="E127"/>
  <c r="P126"/>
  <c r="O126"/>
  <c r="O162" s="1"/>
  <c r="M126"/>
  <c r="M162" s="1"/>
  <c r="L126"/>
  <c r="L162" s="1"/>
  <c r="N162" s="1"/>
  <c r="J126"/>
  <c r="J162" s="1"/>
  <c r="I126"/>
  <c r="I162" s="1"/>
  <c r="K162" s="1"/>
  <c r="G126"/>
  <c r="G162" s="1"/>
  <c r="F126"/>
  <c r="F162" s="1"/>
  <c r="H162" s="1"/>
  <c r="D126"/>
  <c r="D162" s="1"/>
  <c r="C126"/>
  <c r="C162" s="1"/>
  <c r="E162" s="1"/>
  <c r="S125"/>
  <c r="R125"/>
  <c r="T125" s="1"/>
  <c r="Q125"/>
  <c r="N125"/>
  <c r="K125"/>
  <c r="H125"/>
  <c r="E125"/>
  <c r="S124"/>
  <c r="R124"/>
  <c r="Q124"/>
  <c r="N124"/>
  <c r="K124"/>
  <c r="H124"/>
  <c r="E124"/>
  <c r="S123"/>
  <c r="R123"/>
  <c r="T123" s="1"/>
  <c r="Q123"/>
  <c r="N123"/>
  <c r="K123"/>
  <c r="H123"/>
  <c r="E123"/>
  <c r="S122"/>
  <c r="R122"/>
  <c r="Q122"/>
  <c r="N122"/>
  <c r="K122"/>
  <c r="H122"/>
  <c r="E122"/>
  <c r="S121"/>
  <c r="R121"/>
  <c r="T121" s="1"/>
  <c r="Q121"/>
  <c r="N121"/>
  <c r="K121"/>
  <c r="H121"/>
  <c r="E121"/>
  <c r="S120"/>
  <c r="R120"/>
  <c r="Q120"/>
  <c r="N120"/>
  <c r="K120"/>
  <c r="H120"/>
  <c r="E120"/>
  <c r="S119"/>
  <c r="R119"/>
  <c r="T119" s="1"/>
  <c r="Q119"/>
  <c r="N119"/>
  <c r="K119"/>
  <c r="H119"/>
  <c r="E119"/>
  <c r="S118"/>
  <c r="R118"/>
  <c r="Q118"/>
  <c r="N118"/>
  <c r="K118"/>
  <c r="H118"/>
  <c r="E118"/>
  <c r="S117"/>
  <c r="R117"/>
  <c r="T117" s="1"/>
  <c r="Q117"/>
  <c r="N117"/>
  <c r="K117"/>
  <c r="H117"/>
  <c r="E117"/>
  <c r="S116"/>
  <c r="R116"/>
  <c r="Q116"/>
  <c r="N116"/>
  <c r="K116"/>
  <c r="H116"/>
  <c r="E116"/>
  <c r="S115"/>
  <c r="R115"/>
  <c r="T115" s="1"/>
  <c r="Q115"/>
  <c r="N115"/>
  <c r="K115"/>
  <c r="H115"/>
  <c r="E115"/>
  <c r="S114"/>
  <c r="R114"/>
  <c r="Q114"/>
  <c r="N114"/>
  <c r="K114"/>
  <c r="H114"/>
  <c r="E114"/>
  <c r="S113"/>
  <c r="R113"/>
  <c r="T113" s="1"/>
  <c r="Q113"/>
  <c r="N113"/>
  <c r="K113"/>
  <c r="H113"/>
  <c r="E113"/>
  <c r="S112"/>
  <c r="R112"/>
  <c r="Q112"/>
  <c r="N112"/>
  <c r="K112"/>
  <c r="H112"/>
  <c r="E112"/>
  <c r="G82"/>
  <c r="F82"/>
  <c r="E82"/>
  <c r="D82"/>
  <c r="C82"/>
  <c r="G75"/>
  <c r="F75"/>
  <c r="E75"/>
  <c r="D75"/>
  <c r="C75"/>
  <c r="G71"/>
  <c r="F71"/>
  <c r="E71"/>
  <c r="D71"/>
  <c r="C71"/>
  <c r="G66"/>
  <c r="F66"/>
  <c r="E66"/>
  <c r="D66"/>
  <c r="C66"/>
  <c r="G63"/>
  <c r="F63"/>
  <c r="F100" s="1"/>
  <c r="E63"/>
  <c r="D63"/>
  <c r="D100" s="1"/>
  <c r="C63"/>
  <c r="S52"/>
  <c r="R52"/>
  <c r="Q52"/>
  <c r="N52"/>
  <c r="K52"/>
  <c r="H52"/>
  <c r="E52"/>
  <c r="S51"/>
  <c r="R51"/>
  <c r="T51" s="1"/>
  <c r="Q51"/>
  <c r="N51"/>
  <c r="K51"/>
  <c r="H51"/>
  <c r="E51"/>
  <c r="S50"/>
  <c r="R50"/>
  <c r="Q50"/>
  <c r="N50"/>
  <c r="K50"/>
  <c r="H50"/>
  <c r="E50"/>
  <c r="S49"/>
  <c r="R49"/>
  <c r="T49" s="1"/>
  <c r="Q49"/>
  <c r="N49"/>
  <c r="K49"/>
  <c r="H49"/>
  <c r="E49"/>
  <c r="S48"/>
  <c r="R48"/>
  <c r="Q48"/>
  <c r="N48"/>
  <c r="K48"/>
  <c r="H48"/>
  <c r="E48"/>
  <c r="S47"/>
  <c r="R47"/>
  <c r="T47" s="1"/>
  <c r="Q47"/>
  <c r="N47"/>
  <c r="K47"/>
  <c r="H47"/>
  <c r="E47"/>
  <c r="S46"/>
  <c r="R46"/>
  <c r="Q46"/>
  <c r="N46"/>
  <c r="K46"/>
  <c r="H46"/>
  <c r="E46"/>
  <c r="S45"/>
  <c r="R45"/>
  <c r="Q45"/>
  <c r="N45"/>
  <c r="K45"/>
  <c r="H45"/>
  <c r="E45"/>
  <c r="S44"/>
  <c r="R44"/>
  <c r="Q44"/>
  <c r="N44"/>
  <c r="K44"/>
  <c r="H44"/>
  <c r="E44"/>
  <c r="P43"/>
  <c r="O43"/>
  <c r="Q43" s="1"/>
  <c r="M43"/>
  <c r="L43"/>
  <c r="N43" s="1"/>
  <c r="J43"/>
  <c r="I43"/>
  <c r="K43" s="1"/>
  <c r="G43"/>
  <c r="F43"/>
  <c r="H43" s="1"/>
  <c r="D43"/>
  <c r="C43"/>
  <c r="E43" s="1"/>
  <c r="S42"/>
  <c r="R42"/>
  <c r="T42" s="1"/>
  <c r="Q42"/>
  <c r="N42"/>
  <c r="K42"/>
  <c r="H42"/>
  <c r="E42"/>
  <c r="S41"/>
  <c r="R41"/>
  <c r="Q41"/>
  <c r="N41"/>
  <c r="K41"/>
  <c r="H41"/>
  <c r="E41"/>
  <c r="S40"/>
  <c r="R40"/>
  <c r="T40" s="1"/>
  <c r="Q40"/>
  <c r="N40"/>
  <c r="K40"/>
  <c r="H40"/>
  <c r="E40"/>
  <c r="S39"/>
  <c r="R39"/>
  <c r="Q39"/>
  <c r="N39"/>
  <c r="K39"/>
  <c r="H39"/>
  <c r="E39"/>
  <c r="S38"/>
  <c r="R38"/>
  <c r="T38" s="1"/>
  <c r="Q38"/>
  <c r="N38"/>
  <c r="K38"/>
  <c r="H38"/>
  <c r="E38"/>
  <c r="P37"/>
  <c r="O37"/>
  <c r="M37"/>
  <c r="L37"/>
  <c r="J37"/>
  <c r="I37"/>
  <c r="G37"/>
  <c r="F37"/>
  <c r="D37"/>
  <c r="C37"/>
  <c r="S36"/>
  <c r="R36"/>
  <c r="Q36"/>
  <c r="N36"/>
  <c r="K36"/>
  <c r="H36"/>
  <c r="E36"/>
  <c r="S35"/>
  <c r="R35"/>
  <c r="T35" s="1"/>
  <c r="Q35"/>
  <c r="N35"/>
  <c r="K35"/>
  <c r="H35"/>
  <c r="E35"/>
  <c r="S34"/>
  <c r="R34"/>
  <c r="Q34"/>
  <c r="N34"/>
  <c r="K34"/>
  <c r="H34"/>
  <c r="E34"/>
  <c r="S33"/>
  <c r="R33"/>
  <c r="T33" s="1"/>
  <c r="Q33"/>
  <c r="N33"/>
  <c r="K33"/>
  <c r="H33"/>
  <c r="E33"/>
  <c r="S32"/>
  <c r="R32"/>
  <c r="Q32"/>
  <c r="N32"/>
  <c r="K32"/>
  <c r="H32"/>
  <c r="E32"/>
  <c r="S31"/>
  <c r="R31"/>
  <c r="T31" s="1"/>
  <c r="Q31"/>
  <c r="N31"/>
  <c r="K31"/>
  <c r="H31"/>
  <c r="E31"/>
  <c r="P30"/>
  <c r="O30"/>
  <c r="M30"/>
  <c r="L30"/>
  <c r="J30"/>
  <c r="I30"/>
  <c r="G30"/>
  <c r="F30"/>
  <c r="D30"/>
  <c r="C30"/>
  <c r="S29"/>
  <c r="R29"/>
  <c r="Q29"/>
  <c r="N29"/>
  <c r="K29"/>
  <c r="H29"/>
  <c r="E29"/>
  <c r="S28"/>
  <c r="R28"/>
  <c r="T28" s="1"/>
  <c r="Q28"/>
  <c r="N28"/>
  <c r="K28"/>
  <c r="H28"/>
  <c r="E28"/>
  <c r="S27"/>
  <c r="R27"/>
  <c r="Q27"/>
  <c r="N27"/>
  <c r="K27"/>
  <c r="H27"/>
  <c r="E27"/>
  <c r="P26"/>
  <c r="O26"/>
  <c r="Q26" s="1"/>
  <c r="M26"/>
  <c r="L26"/>
  <c r="N26" s="1"/>
  <c r="J26"/>
  <c r="I26"/>
  <c r="K26" s="1"/>
  <c r="G26"/>
  <c r="F26"/>
  <c r="H26" s="1"/>
  <c r="D26"/>
  <c r="C26"/>
  <c r="E26" s="1"/>
  <c r="S25"/>
  <c r="R25"/>
  <c r="T25" s="1"/>
  <c r="Q25"/>
  <c r="N25"/>
  <c r="K25"/>
  <c r="H25"/>
  <c r="E25"/>
  <c r="S24"/>
  <c r="R24"/>
  <c r="Q24"/>
  <c r="N24"/>
  <c r="K24"/>
  <c r="H24"/>
  <c r="E24"/>
  <c r="P23"/>
  <c r="O23"/>
  <c r="Q23" s="1"/>
  <c r="M23"/>
  <c r="L23"/>
  <c r="N23" s="1"/>
  <c r="J23"/>
  <c r="I23"/>
  <c r="K23" s="1"/>
  <c r="G23"/>
  <c r="F23"/>
  <c r="H23" s="1"/>
  <c r="D23"/>
  <c r="C23"/>
  <c r="E23" s="1"/>
  <c r="S22"/>
  <c r="R22"/>
  <c r="T22" s="1"/>
  <c r="Q22"/>
  <c r="N22"/>
  <c r="K22"/>
  <c r="H22"/>
  <c r="E22"/>
  <c r="S21"/>
  <c r="R21"/>
  <c r="Q21"/>
  <c r="N21"/>
  <c r="K21"/>
  <c r="H21"/>
  <c r="E21"/>
  <c r="S20"/>
  <c r="R20"/>
  <c r="T20" s="1"/>
  <c r="Q20"/>
  <c r="N20"/>
  <c r="K20"/>
  <c r="H20"/>
  <c r="E20"/>
  <c r="S19"/>
  <c r="R19"/>
  <c r="Q19"/>
  <c r="N19"/>
  <c r="K19"/>
  <c r="H19"/>
  <c r="E19"/>
  <c r="P18"/>
  <c r="O18"/>
  <c r="O53" s="1"/>
  <c r="M18"/>
  <c r="M53" s="1"/>
  <c r="L18"/>
  <c r="J18"/>
  <c r="J53" s="1"/>
  <c r="I18"/>
  <c r="I53" s="1"/>
  <c r="K53" s="1"/>
  <c r="G18"/>
  <c r="G53" s="1"/>
  <c r="F18"/>
  <c r="H18" s="1"/>
  <c r="D18"/>
  <c r="D53" s="1"/>
  <c r="C18"/>
  <c r="C53" s="1"/>
  <c r="S17"/>
  <c r="R17"/>
  <c r="T17" s="1"/>
  <c r="Q17"/>
  <c r="N17"/>
  <c r="K17"/>
  <c r="H17"/>
  <c r="E17"/>
  <c r="S16"/>
  <c r="R16"/>
  <c r="Q16"/>
  <c r="N16"/>
  <c r="K16"/>
  <c r="H16"/>
  <c r="E16"/>
  <c r="S15"/>
  <c r="R15"/>
  <c r="T15" s="1"/>
  <c r="Q15"/>
  <c r="N15"/>
  <c r="K15"/>
  <c r="H15"/>
  <c r="E15"/>
  <c r="S14"/>
  <c r="R14"/>
  <c r="Q14"/>
  <c r="N14"/>
  <c r="K14"/>
  <c r="H14"/>
  <c r="E14"/>
  <c r="S13"/>
  <c r="R13"/>
  <c r="T13" s="1"/>
  <c r="Q13"/>
  <c r="N13"/>
  <c r="K13"/>
  <c r="H13"/>
  <c r="E13"/>
  <c r="S12"/>
  <c r="R12"/>
  <c r="Q12"/>
  <c r="N12"/>
  <c r="K12"/>
  <c r="H12"/>
  <c r="E12"/>
  <c r="S11"/>
  <c r="R11"/>
  <c r="T11" s="1"/>
  <c r="Q11"/>
  <c r="N11"/>
  <c r="K11"/>
  <c r="H11"/>
  <c r="E11"/>
  <c r="S10"/>
  <c r="R10"/>
  <c r="Q10"/>
  <c r="N10"/>
  <c r="K10"/>
  <c r="H10"/>
  <c r="E10"/>
  <c r="S9"/>
  <c r="R9"/>
  <c r="T9" s="1"/>
  <c r="Q9"/>
  <c r="N9"/>
  <c r="K9"/>
  <c r="H9"/>
  <c r="E9"/>
  <c r="S8"/>
  <c r="R8"/>
  <c r="Q8"/>
  <c r="N8"/>
  <c r="K8"/>
  <c r="H8"/>
  <c r="E8"/>
  <c r="S7"/>
  <c r="R7"/>
  <c r="T7" s="1"/>
  <c r="Q7"/>
  <c r="N7"/>
  <c r="K7"/>
  <c r="H7"/>
  <c r="E7"/>
  <c r="S6"/>
  <c r="R6"/>
  <c r="Q6"/>
  <c r="N6"/>
  <c r="K6"/>
  <c r="H6"/>
  <c r="E6"/>
  <c r="S5"/>
  <c r="R5"/>
  <c r="T5" s="1"/>
  <c r="Q5"/>
  <c r="N5"/>
  <c r="K5"/>
  <c r="H5"/>
  <c r="E5"/>
  <c r="S4"/>
  <c r="R4"/>
  <c r="Q4"/>
  <c r="N4"/>
  <c r="K4"/>
  <c r="H4"/>
  <c r="E4"/>
  <c r="D12" i="10"/>
  <c r="I9" i="9"/>
  <c r="I8"/>
  <c r="I7"/>
  <c r="F9" i="8"/>
  <c r="E9"/>
  <c r="Q94" i="7" l="1"/>
  <c r="F94" i="13"/>
  <c r="T4" i="11"/>
  <c r="T6"/>
  <c r="T8"/>
  <c r="T10"/>
  <c r="T12"/>
  <c r="T14"/>
  <c r="T16"/>
  <c r="S18"/>
  <c r="T19"/>
  <c r="T21"/>
  <c r="S23"/>
  <c r="T24"/>
  <c r="S26"/>
  <c r="T27"/>
  <c r="T29"/>
  <c r="E30"/>
  <c r="H30"/>
  <c r="K30"/>
  <c r="N30"/>
  <c r="Q30"/>
  <c r="T32"/>
  <c r="T34"/>
  <c r="T36"/>
  <c r="E37"/>
  <c r="H37"/>
  <c r="K37"/>
  <c r="N37"/>
  <c r="Q37"/>
  <c r="T39"/>
  <c r="T41"/>
  <c r="S43"/>
  <c r="T44"/>
  <c r="T46"/>
  <c r="T50"/>
  <c r="T52"/>
  <c r="C100"/>
  <c r="E100"/>
  <c r="G100"/>
  <c r="T112"/>
  <c r="T114"/>
  <c r="T116"/>
  <c r="T118"/>
  <c r="T120"/>
  <c r="T122"/>
  <c r="T124"/>
  <c r="S126"/>
  <c r="T127"/>
  <c r="T129"/>
  <c r="E130"/>
  <c r="H130"/>
  <c r="K130"/>
  <c r="N130"/>
  <c r="Q130"/>
  <c r="T132"/>
  <c r="E133"/>
  <c r="H133"/>
  <c r="K133"/>
  <c r="N133"/>
  <c r="Q133"/>
  <c r="T135"/>
  <c r="S137"/>
  <c r="T138"/>
  <c r="T140"/>
  <c r="T142"/>
  <c r="T144"/>
  <c r="E145"/>
  <c r="H145"/>
  <c r="K145"/>
  <c r="N145"/>
  <c r="Q145"/>
  <c r="T147"/>
  <c r="T149"/>
  <c r="S151"/>
  <c r="R18"/>
  <c r="T18" s="1"/>
  <c r="S30"/>
  <c r="S37"/>
  <c r="S130"/>
  <c r="S133"/>
  <c r="S145"/>
  <c r="N151"/>
  <c r="T48"/>
  <c r="T45"/>
  <c r="F83" i="13"/>
  <c r="F97" s="1"/>
  <c r="R162" i="11"/>
  <c r="E53"/>
  <c r="R23"/>
  <c r="T23" s="1"/>
  <c r="R26"/>
  <c r="T26" s="1"/>
  <c r="R30"/>
  <c r="T30" s="1"/>
  <c r="R37"/>
  <c r="T37" s="1"/>
  <c r="R43"/>
  <c r="T43" s="1"/>
  <c r="F53"/>
  <c r="H53" s="1"/>
  <c r="L53"/>
  <c r="N53" s="1"/>
  <c r="P53"/>
  <c r="S53" s="1"/>
  <c r="H126"/>
  <c r="N126"/>
  <c r="R126"/>
  <c r="T126" s="1"/>
  <c r="R130"/>
  <c r="T130" s="1"/>
  <c r="R133"/>
  <c r="T133" s="1"/>
  <c r="R137"/>
  <c r="T137" s="1"/>
  <c r="R145"/>
  <c r="T145" s="1"/>
  <c r="R151"/>
  <c r="T151" s="1"/>
  <c r="P162"/>
  <c r="S162" s="1"/>
  <c r="N18"/>
  <c r="E18"/>
  <c r="K18"/>
  <c r="Q18"/>
  <c r="E126"/>
  <c r="K126"/>
  <c r="Q126"/>
  <c r="Q162" l="1"/>
  <c r="Q53"/>
  <c r="T162"/>
  <c r="R53"/>
  <c r="T53" s="1"/>
  <c r="K269" i="6"/>
  <c r="J269"/>
  <c r="I269"/>
  <c r="H269"/>
  <c r="G269"/>
  <c r="E269"/>
  <c r="D269"/>
  <c r="K263"/>
  <c r="J263"/>
  <c r="I263"/>
  <c r="H263"/>
  <c r="G263"/>
  <c r="E263"/>
  <c r="D263"/>
  <c r="K259"/>
  <c r="J259"/>
  <c r="I259"/>
  <c r="H259"/>
  <c r="G259"/>
  <c r="E259"/>
  <c r="D259"/>
  <c r="K252"/>
  <c r="J252"/>
  <c r="I252"/>
  <c r="H252"/>
  <c r="G252"/>
  <c r="E252"/>
  <c r="D252"/>
  <c r="K247"/>
  <c r="K272" s="1"/>
  <c r="J247"/>
  <c r="J272" s="1"/>
  <c r="I247"/>
  <c r="I272" s="1"/>
  <c r="H247"/>
  <c r="H272" s="1"/>
  <c r="G247"/>
  <c r="G272" s="1"/>
  <c r="E247"/>
  <c r="E272" s="1"/>
  <c r="D247"/>
  <c r="D272" s="1"/>
  <c r="F248"/>
  <c r="L248" s="1"/>
  <c r="F249"/>
  <c r="L249" s="1"/>
  <c r="F250"/>
  <c r="L250" s="1"/>
  <c r="F251"/>
  <c r="L251" s="1"/>
  <c r="F252"/>
  <c r="L252" s="1"/>
  <c r="F253"/>
  <c r="L253" s="1"/>
  <c r="F254"/>
  <c r="L254" s="1"/>
  <c r="F255"/>
  <c r="L255" s="1"/>
  <c r="F256"/>
  <c r="L256" s="1"/>
  <c r="F257"/>
  <c r="L257" s="1"/>
  <c r="F258"/>
  <c r="L258" s="1"/>
  <c r="F259"/>
  <c r="L259" s="1"/>
  <c r="F260"/>
  <c r="L260" s="1"/>
  <c r="F261"/>
  <c r="L261" s="1"/>
  <c r="F262"/>
  <c r="L262" s="1"/>
  <c r="F263"/>
  <c r="L263" s="1"/>
  <c r="F264"/>
  <c r="L264" s="1"/>
  <c r="F265"/>
  <c r="L265" s="1"/>
  <c r="F266"/>
  <c r="L266" s="1"/>
  <c r="F267"/>
  <c r="L267" s="1"/>
  <c r="F268"/>
  <c r="L268" s="1"/>
  <c r="F269"/>
  <c r="L269" s="1"/>
  <c r="F270"/>
  <c r="L270" s="1"/>
  <c r="F271"/>
  <c r="L271" s="1"/>
  <c r="K224"/>
  <c r="J224"/>
  <c r="I224"/>
  <c r="H224"/>
  <c r="G224"/>
  <c r="E224"/>
  <c r="D224"/>
  <c r="K216"/>
  <c r="J216"/>
  <c r="I216"/>
  <c r="H216"/>
  <c r="G216"/>
  <c r="E216"/>
  <c r="D216"/>
  <c r="F216" s="1"/>
  <c r="L216" s="1"/>
  <c r="E205"/>
  <c r="E207" s="1"/>
  <c r="K205"/>
  <c r="K207" s="1"/>
  <c r="J205"/>
  <c r="J207" s="1"/>
  <c r="I205"/>
  <c r="I207" s="1"/>
  <c r="H205"/>
  <c r="H207" s="1"/>
  <c r="G205"/>
  <c r="G207" s="1"/>
  <c r="D205"/>
  <c r="D207" s="1"/>
  <c r="F207" s="1"/>
  <c r="F197"/>
  <c r="L197" s="1"/>
  <c r="F198"/>
  <c r="L198" s="1"/>
  <c r="F199"/>
  <c r="L199" s="1"/>
  <c r="F200"/>
  <c r="L200" s="1"/>
  <c r="F202"/>
  <c r="L202" s="1"/>
  <c r="F203"/>
  <c r="L203" s="1"/>
  <c r="F204"/>
  <c r="L204" s="1"/>
  <c r="F205"/>
  <c r="F206"/>
  <c r="L206" s="1"/>
  <c r="F208"/>
  <c r="L208" s="1"/>
  <c r="F209"/>
  <c r="L209" s="1"/>
  <c r="F210"/>
  <c r="L210" s="1"/>
  <c r="F211"/>
  <c r="L211" s="1"/>
  <c r="F212"/>
  <c r="L212" s="1"/>
  <c r="F213"/>
  <c r="L213" s="1"/>
  <c r="F214"/>
  <c r="L214" s="1"/>
  <c r="F215"/>
  <c r="L215" s="1"/>
  <c r="F217"/>
  <c r="L217" s="1"/>
  <c r="F218"/>
  <c r="L218" s="1"/>
  <c r="F219"/>
  <c r="L219" s="1"/>
  <c r="F220"/>
  <c r="L220" s="1"/>
  <c r="F221"/>
  <c r="L221" s="1"/>
  <c r="F222"/>
  <c r="L222" s="1"/>
  <c r="F223"/>
  <c r="L223" s="1"/>
  <c r="F225"/>
  <c r="L225" s="1"/>
  <c r="F226"/>
  <c r="L226" s="1"/>
  <c r="F227"/>
  <c r="L227" s="1"/>
  <c r="F228"/>
  <c r="L228" s="1"/>
  <c r="F229"/>
  <c r="L229" s="1"/>
  <c r="F230"/>
  <c r="L230" s="1"/>
  <c r="F231"/>
  <c r="L231" s="1"/>
  <c r="F232"/>
  <c r="L232" s="1"/>
  <c r="F233"/>
  <c r="L233" s="1"/>
  <c r="F234"/>
  <c r="L234" s="1"/>
  <c r="F235"/>
  <c r="L235" s="1"/>
  <c r="F236"/>
  <c r="L236" s="1"/>
  <c r="K201"/>
  <c r="K237" s="1"/>
  <c r="J201"/>
  <c r="I201"/>
  <c r="I237" s="1"/>
  <c r="H201"/>
  <c r="G201"/>
  <c r="G237" s="1"/>
  <c r="E201"/>
  <c r="D201"/>
  <c r="F201" s="1"/>
  <c r="L201" s="1"/>
  <c r="K176"/>
  <c r="J176"/>
  <c r="I176"/>
  <c r="H176"/>
  <c r="G176"/>
  <c r="E176"/>
  <c r="D176"/>
  <c r="K163"/>
  <c r="K165" s="1"/>
  <c r="J163"/>
  <c r="J165" s="1"/>
  <c r="I163"/>
  <c r="I165" s="1"/>
  <c r="H163"/>
  <c r="H165" s="1"/>
  <c r="G163"/>
  <c r="G165" s="1"/>
  <c r="E163"/>
  <c r="E165" s="1"/>
  <c r="D163"/>
  <c r="D165" s="1"/>
  <c r="F165" s="1"/>
  <c r="L165" s="1"/>
  <c r="K159"/>
  <c r="J159"/>
  <c r="I159"/>
  <c r="H159"/>
  <c r="G159"/>
  <c r="E159"/>
  <c r="D159"/>
  <c r="K154"/>
  <c r="J154"/>
  <c r="I154"/>
  <c r="H154"/>
  <c r="G154"/>
  <c r="E154"/>
  <c r="D154"/>
  <c r="K150"/>
  <c r="J150"/>
  <c r="J155" s="1"/>
  <c r="J187" s="1"/>
  <c r="I150"/>
  <c r="H150"/>
  <c r="H155" s="1"/>
  <c r="H187" s="1"/>
  <c r="G150"/>
  <c r="E150"/>
  <c r="E155" s="1"/>
  <c r="E187" s="1"/>
  <c r="D150"/>
  <c r="F144"/>
  <c r="L144" s="1"/>
  <c r="F145"/>
  <c r="L145" s="1"/>
  <c r="F146"/>
  <c r="L146" s="1"/>
  <c r="F147"/>
  <c r="L147" s="1"/>
  <c r="F148"/>
  <c r="L148" s="1"/>
  <c r="F149"/>
  <c r="L149" s="1"/>
  <c r="F150"/>
  <c r="F151"/>
  <c r="L151" s="1"/>
  <c r="F152"/>
  <c r="L152" s="1"/>
  <c r="F153"/>
  <c r="L153" s="1"/>
  <c r="F154"/>
  <c r="L154" s="1"/>
  <c r="F156"/>
  <c r="L156" s="1"/>
  <c r="F157"/>
  <c r="L157" s="1"/>
  <c r="F158"/>
  <c r="L158" s="1"/>
  <c r="F159"/>
  <c r="L159" s="1"/>
  <c r="F160"/>
  <c r="L160" s="1"/>
  <c r="F161"/>
  <c r="L161" s="1"/>
  <c r="F162"/>
  <c r="L162" s="1"/>
  <c r="F163"/>
  <c r="L163" s="1"/>
  <c r="F164"/>
  <c r="L164" s="1"/>
  <c r="F166"/>
  <c r="L166" s="1"/>
  <c r="F167"/>
  <c r="L167" s="1"/>
  <c r="F168"/>
  <c r="L168" s="1"/>
  <c r="F169"/>
  <c r="L169" s="1"/>
  <c r="F170"/>
  <c r="L170" s="1"/>
  <c r="F171"/>
  <c r="L171" s="1"/>
  <c r="F172"/>
  <c r="L172" s="1"/>
  <c r="F173"/>
  <c r="L173" s="1"/>
  <c r="F174"/>
  <c r="L174" s="1"/>
  <c r="F175"/>
  <c r="L175" s="1"/>
  <c r="F177"/>
  <c r="L177" s="1"/>
  <c r="F178"/>
  <c r="L178" s="1"/>
  <c r="F179"/>
  <c r="L179" s="1"/>
  <c r="F180"/>
  <c r="L180" s="1"/>
  <c r="F181"/>
  <c r="L181" s="1"/>
  <c r="F182"/>
  <c r="L182" s="1"/>
  <c r="F183"/>
  <c r="L183" s="1"/>
  <c r="F184"/>
  <c r="L184" s="1"/>
  <c r="F185"/>
  <c r="L185" s="1"/>
  <c r="F186"/>
  <c r="L186" s="1"/>
  <c r="F77"/>
  <c r="L77" s="1"/>
  <c r="F78"/>
  <c r="L78" s="1"/>
  <c r="F79"/>
  <c r="L79" s="1"/>
  <c r="F80"/>
  <c r="L80" s="1"/>
  <c r="F81"/>
  <c r="L81" s="1"/>
  <c r="F82"/>
  <c r="L82" s="1"/>
  <c r="F83"/>
  <c r="L83" s="1"/>
  <c r="F84"/>
  <c r="L84" s="1"/>
  <c r="F86"/>
  <c r="L86" s="1"/>
  <c r="F88"/>
  <c r="L88" s="1"/>
  <c r="F89"/>
  <c r="L89" s="1"/>
  <c r="F90"/>
  <c r="L90" s="1"/>
  <c r="F92"/>
  <c r="L92" s="1"/>
  <c r="F94"/>
  <c r="L94" s="1"/>
  <c r="F95"/>
  <c r="L95" s="1"/>
  <c r="F97"/>
  <c r="L97" s="1"/>
  <c r="F98"/>
  <c r="L98" s="1"/>
  <c r="F99"/>
  <c r="L99" s="1"/>
  <c r="F100"/>
  <c r="L100" s="1"/>
  <c r="F101"/>
  <c r="L101" s="1"/>
  <c r="F102"/>
  <c r="L102" s="1"/>
  <c r="F103"/>
  <c r="L103" s="1"/>
  <c r="F104"/>
  <c r="L104" s="1"/>
  <c r="F105"/>
  <c r="L105" s="1"/>
  <c r="F106"/>
  <c r="L106" s="1"/>
  <c r="F108"/>
  <c r="L108" s="1"/>
  <c r="F109"/>
  <c r="L109" s="1"/>
  <c r="F110"/>
  <c r="L110" s="1"/>
  <c r="F111"/>
  <c r="L111" s="1"/>
  <c r="F112"/>
  <c r="L112" s="1"/>
  <c r="F113"/>
  <c r="L113" s="1"/>
  <c r="F114"/>
  <c r="L114" s="1"/>
  <c r="F115"/>
  <c r="L115" s="1"/>
  <c r="F116"/>
  <c r="L116" s="1"/>
  <c r="F117"/>
  <c r="L117" s="1"/>
  <c r="F118"/>
  <c r="L118" s="1"/>
  <c r="F119"/>
  <c r="L119" s="1"/>
  <c r="F120"/>
  <c r="L120" s="1"/>
  <c r="F121"/>
  <c r="L121" s="1"/>
  <c r="F122"/>
  <c r="L122" s="1"/>
  <c r="F123"/>
  <c r="L123" s="1"/>
  <c r="F124"/>
  <c r="L124" s="1"/>
  <c r="F126"/>
  <c r="L126" s="1"/>
  <c r="F127"/>
  <c r="L127" s="1"/>
  <c r="F128"/>
  <c r="L128" s="1"/>
  <c r="F130"/>
  <c r="L130" s="1"/>
  <c r="F131"/>
  <c r="L131" s="1"/>
  <c r="F76"/>
  <c r="L76" s="1"/>
  <c r="E129"/>
  <c r="G129"/>
  <c r="H129"/>
  <c r="I129"/>
  <c r="J129"/>
  <c r="K129"/>
  <c r="D129"/>
  <c r="F129" s="1"/>
  <c r="E125"/>
  <c r="G125"/>
  <c r="H125"/>
  <c r="I125"/>
  <c r="J125"/>
  <c r="K125"/>
  <c r="D125"/>
  <c r="F125" s="1"/>
  <c r="E107"/>
  <c r="G107"/>
  <c r="H107"/>
  <c r="I107"/>
  <c r="J107"/>
  <c r="K107"/>
  <c r="D107"/>
  <c r="F107" s="1"/>
  <c r="E96"/>
  <c r="G96"/>
  <c r="H96"/>
  <c r="I96"/>
  <c r="J96"/>
  <c r="K96"/>
  <c r="D96"/>
  <c r="F96" s="1"/>
  <c r="E91"/>
  <c r="E93" s="1"/>
  <c r="G91"/>
  <c r="G93" s="1"/>
  <c r="H91"/>
  <c r="H93" s="1"/>
  <c r="I91"/>
  <c r="I93" s="1"/>
  <c r="J91"/>
  <c r="J93" s="1"/>
  <c r="K91"/>
  <c r="K93" s="1"/>
  <c r="D91"/>
  <c r="F91" s="1"/>
  <c r="E85"/>
  <c r="E87" s="1"/>
  <c r="G85"/>
  <c r="G87" s="1"/>
  <c r="H85"/>
  <c r="H87" s="1"/>
  <c r="I85"/>
  <c r="I87" s="1"/>
  <c r="J85"/>
  <c r="J87" s="1"/>
  <c r="K85"/>
  <c r="K87" s="1"/>
  <c r="D85"/>
  <c r="F85" s="1"/>
  <c r="F5"/>
  <c r="L5" s="1"/>
  <c r="F6"/>
  <c r="L6" s="1"/>
  <c r="F7"/>
  <c r="L7" s="1"/>
  <c r="F8"/>
  <c r="L8" s="1"/>
  <c r="F9"/>
  <c r="L9" s="1"/>
  <c r="F10"/>
  <c r="L10" s="1"/>
  <c r="F11"/>
  <c r="L11" s="1"/>
  <c r="F12"/>
  <c r="L12" s="1"/>
  <c r="F13"/>
  <c r="L13" s="1"/>
  <c r="F14"/>
  <c r="L14" s="1"/>
  <c r="F15"/>
  <c r="L15" s="1"/>
  <c r="F16"/>
  <c r="L16" s="1"/>
  <c r="F18"/>
  <c r="L18" s="1"/>
  <c r="F19"/>
  <c r="L19" s="1"/>
  <c r="F20"/>
  <c r="L20" s="1"/>
  <c r="F22"/>
  <c r="L22" s="1"/>
  <c r="F24"/>
  <c r="L24" s="1"/>
  <c r="F25"/>
  <c r="L25" s="1"/>
  <c r="F27"/>
  <c r="L27" s="1"/>
  <c r="F28"/>
  <c r="L28" s="1"/>
  <c r="F29"/>
  <c r="L29" s="1"/>
  <c r="F30"/>
  <c r="L30" s="1"/>
  <c r="F31"/>
  <c r="L31" s="1"/>
  <c r="F33"/>
  <c r="L33" s="1"/>
  <c r="F34"/>
  <c r="L34" s="1"/>
  <c r="F36"/>
  <c r="L36" s="1"/>
  <c r="F37"/>
  <c r="L37" s="1"/>
  <c r="F40"/>
  <c r="L40" s="1"/>
  <c r="F41"/>
  <c r="L41" s="1"/>
  <c r="F42"/>
  <c r="L42" s="1"/>
  <c r="F44"/>
  <c r="L44" s="1"/>
  <c r="F45"/>
  <c r="L45" s="1"/>
  <c r="F46"/>
  <c r="L46" s="1"/>
  <c r="F47"/>
  <c r="L47" s="1"/>
  <c r="F48"/>
  <c r="L48" s="1"/>
  <c r="F49"/>
  <c r="L49" s="1"/>
  <c r="F50"/>
  <c r="L50" s="1"/>
  <c r="F51"/>
  <c r="L51" s="1"/>
  <c r="F52"/>
  <c r="L52" s="1"/>
  <c r="F54"/>
  <c r="L54" s="1"/>
  <c r="F55"/>
  <c r="L55" s="1"/>
  <c r="F56"/>
  <c r="L56" s="1"/>
  <c r="F57"/>
  <c r="L57" s="1"/>
  <c r="F58"/>
  <c r="L58" s="1"/>
  <c r="F59"/>
  <c r="L59" s="1"/>
  <c r="F60"/>
  <c r="L60" s="1"/>
  <c r="F61"/>
  <c r="L61" s="1"/>
  <c r="F62"/>
  <c r="L62" s="1"/>
  <c r="F63"/>
  <c r="L63" s="1"/>
  <c r="F64"/>
  <c r="L64" s="1"/>
  <c r="F66"/>
  <c r="F4"/>
  <c r="L4" s="1"/>
  <c r="L17" s="1"/>
  <c r="E65"/>
  <c r="G65"/>
  <c r="H65"/>
  <c r="I65"/>
  <c r="J65"/>
  <c r="K65"/>
  <c r="D65"/>
  <c r="E53"/>
  <c r="G53"/>
  <c r="H53"/>
  <c r="I53"/>
  <c r="J53"/>
  <c r="K53"/>
  <c r="D53"/>
  <c r="F53" s="1"/>
  <c r="E43"/>
  <c r="G43"/>
  <c r="H43"/>
  <c r="I43"/>
  <c r="J43"/>
  <c r="K43"/>
  <c r="D43"/>
  <c r="F43" s="1"/>
  <c r="L43" s="1"/>
  <c r="E38"/>
  <c r="G38"/>
  <c r="H38"/>
  <c r="I38"/>
  <c r="J38"/>
  <c r="K38"/>
  <c r="D38"/>
  <c r="F38" s="1"/>
  <c r="E35"/>
  <c r="G35"/>
  <c r="H35"/>
  <c r="I35"/>
  <c r="J35"/>
  <c r="K35"/>
  <c r="D35"/>
  <c r="F35" s="1"/>
  <c r="L35" s="1"/>
  <c r="E32"/>
  <c r="G32"/>
  <c r="H32"/>
  <c r="I32"/>
  <c r="J32"/>
  <c r="K32"/>
  <c r="D32"/>
  <c r="F32" s="1"/>
  <c r="E26"/>
  <c r="G26"/>
  <c r="H26"/>
  <c r="I26"/>
  <c r="J26"/>
  <c r="K26"/>
  <c r="D26"/>
  <c r="F26" s="1"/>
  <c r="L26" s="1"/>
  <c r="E21"/>
  <c r="G21"/>
  <c r="H21"/>
  <c r="I21"/>
  <c r="J21"/>
  <c r="K21"/>
  <c r="D21"/>
  <c r="F21" s="1"/>
  <c r="E17"/>
  <c r="G17"/>
  <c r="H17"/>
  <c r="I17"/>
  <c r="D17"/>
  <c r="F17" s="1"/>
  <c r="F246"/>
  <c r="L246" s="1"/>
  <c r="F245"/>
  <c r="F196"/>
  <c r="L196" s="1"/>
  <c r="F143"/>
  <c r="M346" i="5"/>
  <c r="N346"/>
  <c r="O346"/>
  <c r="M347"/>
  <c r="N347"/>
  <c r="O347" s="1"/>
  <c r="M349"/>
  <c r="N349"/>
  <c r="O349" s="1"/>
  <c r="M350"/>
  <c r="N350"/>
  <c r="O350" s="1"/>
  <c r="M351"/>
  <c r="N351"/>
  <c r="O351" s="1"/>
  <c r="M352"/>
  <c r="N352"/>
  <c r="O352" s="1"/>
  <c r="M354"/>
  <c r="N354"/>
  <c r="O354" s="1"/>
  <c r="M355"/>
  <c r="N355"/>
  <c r="O355" s="1"/>
  <c r="M356"/>
  <c r="N356"/>
  <c r="O356" s="1"/>
  <c r="M357"/>
  <c r="N357"/>
  <c r="M358"/>
  <c r="N358"/>
  <c r="O358" s="1"/>
  <c r="M361"/>
  <c r="N361"/>
  <c r="O361" s="1"/>
  <c r="M362"/>
  <c r="N362"/>
  <c r="O362" s="1"/>
  <c r="M363"/>
  <c r="N363"/>
  <c r="O363" s="1"/>
  <c r="M366"/>
  <c r="N366"/>
  <c r="O366" s="1"/>
  <c r="M367"/>
  <c r="N367"/>
  <c r="O367" s="1"/>
  <c r="M369"/>
  <c r="N369"/>
  <c r="O369" s="1"/>
  <c r="M370"/>
  <c r="N370"/>
  <c r="M371"/>
  <c r="N371"/>
  <c r="D368"/>
  <c r="E368"/>
  <c r="F368"/>
  <c r="G368"/>
  <c r="H368"/>
  <c r="I368"/>
  <c r="J368"/>
  <c r="K368"/>
  <c r="L368"/>
  <c r="N368" s="1"/>
  <c r="C368"/>
  <c r="D365"/>
  <c r="J365"/>
  <c r="K365"/>
  <c r="L365"/>
  <c r="C365"/>
  <c r="D360"/>
  <c r="J360"/>
  <c r="K360"/>
  <c r="L360"/>
  <c r="C360"/>
  <c r="D353"/>
  <c r="E353"/>
  <c r="F353"/>
  <c r="G353"/>
  <c r="H353"/>
  <c r="I353"/>
  <c r="J353"/>
  <c r="K353"/>
  <c r="L353"/>
  <c r="N353" s="1"/>
  <c r="C353"/>
  <c r="D348"/>
  <c r="D372" s="1"/>
  <c r="E348"/>
  <c r="F348"/>
  <c r="G348"/>
  <c r="H348"/>
  <c r="I348"/>
  <c r="J348"/>
  <c r="J372" s="1"/>
  <c r="K348"/>
  <c r="L348"/>
  <c r="N348" s="1"/>
  <c r="C348"/>
  <c r="C372" s="1"/>
  <c r="M321"/>
  <c r="N321"/>
  <c r="O321"/>
  <c r="M322"/>
  <c r="N322"/>
  <c r="O322" s="1"/>
  <c r="M323"/>
  <c r="N323"/>
  <c r="O323" s="1"/>
  <c r="M325"/>
  <c r="N325"/>
  <c r="O325" s="1"/>
  <c r="M326"/>
  <c r="N326"/>
  <c r="O326" s="1"/>
  <c r="M327"/>
  <c r="N327"/>
  <c r="O327" s="1"/>
  <c r="M328"/>
  <c r="N328"/>
  <c r="O328" s="1"/>
  <c r="M329"/>
  <c r="N329"/>
  <c r="M330"/>
  <c r="N330"/>
  <c r="O330" s="1"/>
  <c r="M332"/>
  <c r="N332"/>
  <c r="M311"/>
  <c r="N311"/>
  <c r="M312"/>
  <c r="N312"/>
  <c r="O312" s="1"/>
  <c r="M313"/>
  <c r="N313"/>
  <c r="O313" s="1"/>
  <c r="M314"/>
  <c r="N314"/>
  <c r="O314" s="1"/>
  <c r="M315"/>
  <c r="N315"/>
  <c r="O315" s="1"/>
  <c r="M316"/>
  <c r="N316"/>
  <c r="O316" s="1"/>
  <c r="M317"/>
  <c r="N317"/>
  <c r="O317" s="1"/>
  <c r="M318"/>
  <c r="N318"/>
  <c r="M319"/>
  <c r="N319"/>
  <c r="O319" s="1"/>
  <c r="M320"/>
  <c r="N320"/>
  <c r="O320" s="1"/>
  <c r="D331"/>
  <c r="E331"/>
  <c r="F331"/>
  <c r="G331"/>
  <c r="H331"/>
  <c r="I331"/>
  <c r="J331"/>
  <c r="K331"/>
  <c r="L331"/>
  <c r="N331" s="1"/>
  <c r="C331"/>
  <c r="D324"/>
  <c r="D333" s="1"/>
  <c r="E324"/>
  <c r="E333" s="1"/>
  <c r="F324"/>
  <c r="F333" s="1"/>
  <c r="G324"/>
  <c r="G333" s="1"/>
  <c r="H324"/>
  <c r="H333" s="1"/>
  <c r="I324"/>
  <c r="I333" s="1"/>
  <c r="J324"/>
  <c r="J333" s="1"/>
  <c r="K324"/>
  <c r="L324"/>
  <c r="L333" s="1"/>
  <c r="N333" s="1"/>
  <c r="C324"/>
  <c r="C333" s="1"/>
  <c r="M272"/>
  <c r="N272"/>
  <c r="M273"/>
  <c r="N273"/>
  <c r="M274"/>
  <c r="N274"/>
  <c r="M275"/>
  <c r="N275"/>
  <c r="M276"/>
  <c r="N276"/>
  <c r="M277"/>
  <c r="N277"/>
  <c r="M278"/>
  <c r="N278"/>
  <c r="M279"/>
  <c r="N279"/>
  <c r="M281"/>
  <c r="N281"/>
  <c r="M282"/>
  <c r="N282"/>
  <c r="M283"/>
  <c r="N283"/>
  <c r="M284"/>
  <c r="N284"/>
  <c r="M285"/>
  <c r="N285"/>
  <c r="M286"/>
  <c r="N286"/>
  <c r="M288"/>
  <c r="N288"/>
  <c r="M289"/>
  <c r="N289"/>
  <c r="M290"/>
  <c r="N290"/>
  <c r="M291"/>
  <c r="N291"/>
  <c r="M292"/>
  <c r="N292"/>
  <c r="M293"/>
  <c r="N293"/>
  <c r="M294"/>
  <c r="N294"/>
  <c r="M296"/>
  <c r="N296"/>
  <c r="M297"/>
  <c r="N297"/>
  <c r="M298"/>
  <c r="N298"/>
  <c r="M299"/>
  <c r="N299"/>
  <c r="M300"/>
  <c r="N300"/>
  <c r="M301"/>
  <c r="N301"/>
  <c r="D295"/>
  <c r="E295"/>
  <c r="F295"/>
  <c r="G295"/>
  <c r="H295"/>
  <c r="I295"/>
  <c r="J295"/>
  <c r="K295"/>
  <c r="L295"/>
  <c r="N295" s="1"/>
  <c r="C295"/>
  <c r="D287"/>
  <c r="E287"/>
  <c r="F287"/>
  <c r="G287"/>
  <c r="H287"/>
  <c r="I287"/>
  <c r="J287"/>
  <c r="K287"/>
  <c r="L287"/>
  <c r="N287" s="1"/>
  <c r="C287"/>
  <c r="D280"/>
  <c r="D302" s="1"/>
  <c r="E280"/>
  <c r="E302" s="1"/>
  <c r="F280"/>
  <c r="F302" s="1"/>
  <c r="G280"/>
  <c r="G302" s="1"/>
  <c r="H280"/>
  <c r="H302" s="1"/>
  <c r="I280"/>
  <c r="I302" s="1"/>
  <c r="J280"/>
  <c r="J302" s="1"/>
  <c r="K280"/>
  <c r="K302" s="1"/>
  <c r="L280"/>
  <c r="N280" s="1"/>
  <c r="C280"/>
  <c r="C302" s="1"/>
  <c r="M302" s="1"/>
  <c r="D261"/>
  <c r="E261"/>
  <c r="F261"/>
  <c r="G261"/>
  <c r="H261"/>
  <c r="I261"/>
  <c r="J261"/>
  <c r="K261"/>
  <c r="L261"/>
  <c r="C261"/>
  <c r="M200"/>
  <c r="N200"/>
  <c r="M201"/>
  <c r="N201"/>
  <c r="M202"/>
  <c r="N202"/>
  <c r="M203"/>
  <c r="N203"/>
  <c r="M204"/>
  <c r="N204"/>
  <c r="M205"/>
  <c r="N205"/>
  <c r="M207"/>
  <c r="N207"/>
  <c r="M208"/>
  <c r="N208"/>
  <c r="M209"/>
  <c r="N209"/>
  <c r="M212"/>
  <c r="N212"/>
  <c r="M213"/>
  <c r="N213"/>
  <c r="M215"/>
  <c r="N215"/>
  <c r="M216"/>
  <c r="N216"/>
  <c r="M217"/>
  <c r="N217"/>
  <c r="M218"/>
  <c r="N218"/>
  <c r="M219"/>
  <c r="N219"/>
  <c r="M220"/>
  <c r="N220"/>
  <c r="M221"/>
  <c r="N221"/>
  <c r="M222"/>
  <c r="N222"/>
  <c r="M223"/>
  <c r="N223"/>
  <c r="M224"/>
  <c r="N224"/>
  <c r="M225"/>
  <c r="N225"/>
  <c r="M227"/>
  <c r="N227"/>
  <c r="M228"/>
  <c r="N228"/>
  <c r="M229"/>
  <c r="N229"/>
  <c r="M230"/>
  <c r="N230"/>
  <c r="M231"/>
  <c r="N231"/>
  <c r="M232"/>
  <c r="N232"/>
  <c r="M233"/>
  <c r="N233"/>
  <c r="M235"/>
  <c r="N235"/>
  <c r="M236"/>
  <c r="N236"/>
  <c r="M237"/>
  <c r="N237"/>
  <c r="D234"/>
  <c r="E234"/>
  <c r="F234"/>
  <c r="G234"/>
  <c r="H234"/>
  <c r="I234"/>
  <c r="J234"/>
  <c r="K234"/>
  <c r="L234"/>
  <c r="N234" s="1"/>
  <c r="C234"/>
  <c r="D226"/>
  <c r="E226"/>
  <c r="F226"/>
  <c r="G226"/>
  <c r="H226"/>
  <c r="I226"/>
  <c r="J226"/>
  <c r="K226"/>
  <c r="L226"/>
  <c r="N226" s="1"/>
  <c r="C226"/>
  <c r="D214"/>
  <c r="E214"/>
  <c r="F214"/>
  <c r="G214"/>
  <c r="H214"/>
  <c r="I214"/>
  <c r="J214"/>
  <c r="K214"/>
  <c r="L214"/>
  <c r="N214" s="1"/>
  <c r="C214"/>
  <c r="D210"/>
  <c r="E210"/>
  <c r="F210"/>
  <c r="G210"/>
  <c r="H210"/>
  <c r="I210"/>
  <c r="J210"/>
  <c r="K210"/>
  <c r="L210"/>
  <c r="N210" s="1"/>
  <c r="C210"/>
  <c r="D206"/>
  <c r="D211" s="1"/>
  <c r="D238" s="1"/>
  <c r="E206"/>
  <c r="E211" s="1"/>
  <c r="E238" s="1"/>
  <c r="F206"/>
  <c r="F211" s="1"/>
  <c r="F238" s="1"/>
  <c r="G206"/>
  <c r="G211" s="1"/>
  <c r="G238" s="1"/>
  <c r="H206"/>
  <c r="H211" s="1"/>
  <c r="H238" s="1"/>
  <c r="I206"/>
  <c r="I211" s="1"/>
  <c r="I238" s="1"/>
  <c r="J206"/>
  <c r="J211" s="1"/>
  <c r="J238" s="1"/>
  <c r="K206"/>
  <c r="K211" s="1"/>
  <c r="K238" s="1"/>
  <c r="L206"/>
  <c r="L211" s="1"/>
  <c r="L238" s="1"/>
  <c r="N238" s="1"/>
  <c r="C206"/>
  <c r="C211" s="1"/>
  <c r="C238" s="1"/>
  <c r="M172"/>
  <c r="N172"/>
  <c r="O172"/>
  <c r="M173"/>
  <c r="N173"/>
  <c r="O173" s="1"/>
  <c r="M174"/>
  <c r="N174"/>
  <c r="O174" s="1"/>
  <c r="M175"/>
  <c r="N175"/>
  <c r="O175" s="1"/>
  <c r="M176"/>
  <c r="N176"/>
  <c r="O176" s="1"/>
  <c r="M177"/>
  <c r="N177"/>
  <c r="O177" s="1"/>
  <c r="M178"/>
  <c r="N178"/>
  <c r="O178" s="1"/>
  <c r="M179"/>
  <c r="N179"/>
  <c r="O179" s="1"/>
  <c r="M180"/>
  <c r="N180"/>
  <c r="O180" s="1"/>
  <c r="M181"/>
  <c r="N181"/>
  <c r="O181" s="1"/>
  <c r="M182"/>
  <c r="N182"/>
  <c r="O182" s="1"/>
  <c r="M183"/>
  <c r="N183"/>
  <c r="M184"/>
  <c r="N184"/>
  <c r="M185"/>
  <c r="N185"/>
  <c r="M186"/>
  <c r="N186"/>
  <c r="D187"/>
  <c r="E187"/>
  <c r="F187"/>
  <c r="G187"/>
  <c r="H187"/>
  <c r="I187"/>
  <c r="J187"/>
  <c r="K187"/>
  <c r="L187"/>
  <c r="N187" s="1"/>
  <c r="C187"/>
  <c r="M126"/>
  <c r="N126"/>
  <c r="M127"/>
  <c r="N127"/>
  <c r="M128"/>
  <c r="N128"/>
  <c r="M129"/>
  <c r="N129"/>
  <c r="M130"/>
  <c r="N130"/>
  <c r="M131"/>
  <c r="N131"/>
  <c r="M132"/>
  <c r="N132"/>
  <c r="M133"/>
  <c r="N133"/>
  <c r="O133" s="1"/>
  <c r="M134"/>
  <c r="N134"/>
  <c r="O134" s="1"/>
  <c r="M135"/>
  <c r="N135"/>
  <c r="O135" s="1"/>
  <c r="M137"/>
  <c r="N137"/>
  <c r="O137" s="1"/>
  <c r="M138"/>
  <c r="N138"/>
  <c r="O138" s="1"/>
  <c r="M139"/>
  <c r="N139"/>
  <c r="O139" s="1"/>
  <c r="M141"/>
  <c r="N141"/>
  <c r="O141" s="1"/>
  <c r="M142"/>
  <c r="N142"/>
  <c r="O142" s="1"/>
  <c r="M143"/>
  <c r="N143"/>
  <c r="O143" s="1"/>
  <c r="M144"/>
  <c r="N144"/>
  <c r="O144" s="1"/>
  <c r="M145"/>
  <c r="N145"/>
  <c r="O145" s="1"/>
  <c r="M146"/>
  <c r="N146"/>
  <c r="O146" s="1"/>
  <c r="M147"/>
  <c r="N147"/>
  <c r="O147" s="1"/>
  <c r="M148"/>
  <c r="N148"/>
  <c r="O148" s="1"/>
  <c r="M149"/>
  <c r="N149"/>
  <c r="O149" s="1"/>
  <c r="M151"/>
  <c r="N151"/>
  <c r="O151" s="1"/>
  <c r="M153"/>
  <c r="N153"/>
  <c r="O153" s="1"/>
  <c r="M154"/>
  <c r="N154"/>
  <c r="O154" s="1"/>
  <c r="M156"/>
  <c r="N156"/>
  <c r="O156" s="1"/>
  <c r="M157"/>
  <c r="N157"/>
  <c r="O157" s="1"/>
  <c r="M158"/>
  <c r="N158"/>
  <c r="O158" s="1"/>
  <c r="M159"/>
  <c r="N159"/>
  <c r="O159" s="1"/>
  <c r="M160"/>
  <c r="N160"/>
  <c r="M161"/>
  <c r="N161"/>
  <c r="M163"/>
  <c r="N163"/>
  <c r="M164"/>
  <c r="N164"/>
  <c r="D162"/>
  <c r="E162"/>
  <c r="F162"/>
  <c r="G162"/>
  <c r="H162"/>
  <c r="I162"/>
  <c r="J162"/>
  <c r="K162"/>
  <c r="L162"/>
  <c r="N162" s="1"/>
  <c r="C162"/>
  <c r="D155"/>
  <c r="E155"/>
  <c r="F155"/>
  <c r="G155"/>
  <c r="H155"/>
  <c r="I155"/>
  <c r="J155"/>
  <c r="K155"/>
  <c r="L155"/>
  <c r="N155" s="1"/>
  <c r="C155"/>
  <c r="D150"/>
  <c r="D152" s="1"/>
  <c r="E150"/>
  <c r="E152" s="1"/>
  <c r="F150"/>
  <c r="F152" s="1"/>
  <c r="G150"/>
  <c r="G152" s="1"/>
  <c r="H150"/>
  <c r="H152" s="1"/>
  <c r="I150"/>
  <c r="I152" s="1"/>
  <c r="J150"/>
  <c r="J152" s="1"/>
  <c r="K150"/>
  <c r="K152" s="1"/>
  <c r="L150"/>
  <c r="L152" s="1"/>
  <c r="N152" s="1"/>
  <c r="C150"/>
  <c r="C152" s="1"/>
  <c r="D140"/>
  <c r="E140"/>
  <c r="F140"/>
  <c r="G140"/>
  <c r="H140"/>
  <c r="I140"/>
  <c r="J140"/>
  <c r="K140"/>
  <c r="L140"/>
  <c r="N140" s="1"/>
  <c r="C140"/>
  <c r="D136"/>
  <c r="D165" s="1"/>
  <c r="E136"/>
  <c r="E165" s="1"/>
  <c r="F136"/>
  <c r="F165" s="1"/>
  <c r="G136"/>
  <c r="G165" s="1"/>
  <c r="H136"/>
  <c r="H165" s="1"/>
  <c r="I136"/>
  <c r="I165" s="1"/>
  <c r="J136"/>
  <c r="J165" s="1"/>
  <c r="K136"/>
  <c r="K165" s="1"/>
  <c r="L136"/>
  <c r="L165" s="1"/>
  <c r="N165" s="1"/>
  <c r="C136"/>
  <c r="C165" s="1"/>
  <c r="M72"/>
  <c r="N72"/>
  <c r="O72" s="1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O91" s="1"/>
  <c r="M92"/>
  <c r="N92"/>
  <c r="O92" s="1"/>
  <c r="M93"/>
  <c r="N93"/>
  <c r="M94"/>
  <c r="N94"/>
  <c r="M95"/>
  <c r="N95"/>
  <c r="M96"/>
  <c r="N96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8"/>
  <c r="N108"/>
  <c r="M109"/>
  <c r="N109"/>
  <c r="M110"/>
  <c r="N110"/>
  <c r="M111"/>
  <c r="N111"/>
  <c r="M112"/>
  <c r="N112"/>
  <c r="M113"/>
  <c r="N113"/>
  <c r="D107"/>
  <c r="E107"/>
  <c r="F107"/>
  <c r="G107"/>
  <c r="H107"/>
  <c r="I107"/>
  <c r="J107"/>
  <c r="K107"/>
  <c r="L107"/>
  <c r="N107" s="1"/>
  <c r="C107"/>
  <c r="D97"/>
  <c r="E97"/>
  <c r="F97"/>
  <c r="G97"/>
  <c r="H97"/>
  <c r="I97"/>
  <c r="J97"/>
  <c r="K97"/>
  <c r="L97"/>
  <c r="N97" s="1"/>
  <c r="C97"/>
  <c r="D82"/>
  <c r="D114" s="1"/>
  <c r="E82"/>
  <c r="E114" s="1"/>
  <c r="F82"/>
  <c r="F114" s="1"/>
  <c r="G82"/>
  <c r="G114" s="1"/>
  <c r="H82"/>
  <c r="H114" s="1"/>
  <c r="I82"/>
  <c r="I114" s="1"/>
  <c r="J82"/>
  <c r="J114" s="1"/>
  <c r="K82"/>
  <c r="K114" s="1"/>
  <c r="L82"/>
  <c r="L114" s="1"/>
  <c r="N114" s="1"/>
  <c r="C82"/>
  <c r="C114" s="1"/>
  <c r="N5"/>
  <c r="N6"/>
  <c r="N7"/>
  <c r="N8"/>
  <c r="N9"/>
  <c r="N10"/>
  <c r="N11"/>
  <c r="N12"/>
  <c r="N13"/>
  <c r="N14"/>
  <c r="N15"/>
  <c r="N16"/>
  <c r="N18"/>
  <c r="N19"/>
  <c r="N20"/>
  <c r="N22"/>
  <c r="N24"/>
  <c r="N25"/>
  <c r="N26"/>
  <c r="N28"/>
  <c r="N29"/>
  <c r="N32"/>
  <c r="N33"/>
  <c r="N35"/>
  <c r="N36"/>
  <c r="N37"/>
  <c r="N38"/>
  <c r="N40"/>
  <c r="N41"/>
  <c r="N42"/>
  <c r="N43"/>
  <c r="N44"/>
  <c r="N45"/>
  <c r="N46"/>
  <c r="N47"/>
  <c r="N48"/>
  <c r="N49"/>
  <c r="N50"/>
  <c r="N51"/>
  <c r="N52"/>
  <c r="N53"/>
  <c r="N54"/>
  <c r="N56"/>
  <c r="N57"/>
  <c r="N58"/>
  <c r="N59"/>
  <c r="N60"/>
  <c r="N61"/>
  <c r="M5"/>
  <c r="O5" s="1"/>
  <c r="M6"/>
  <c r="O6" s="1"/>
  <c r="M7"/>
  <c r="O7" s="1"/>
  <c r="M8"/>
  <c r="O8" s="1"/>
  <c r="M9"/>
  <c r="O9" s="1"/>
  <c r="M10"/>
  <c r="O10" s="1"/>
  <c r="M11"/>
  <c r="O11" s="1"/>
  <c r="M12"/>
  <c r="O12" s="1"/>
  <c r="M13"/>
  <c r="O13" s="1"/>
  <c r="M14"/>
  <c r="O14" s="1"/>
  <c r="M15"/>
  <c r="O15" s="1"/>
  <c r="M16"/>
  <c r="O16" s="1"/>
  <c r="M18"/>
  <c r="O18" s="1"/>
  <c r="M19"/>
  <c r="O19" s="1"/>
  <c r="M20"/>
  <c r="O20" s="1"/>
  <c r="M22"/>
  <c r="O22" s="1"/>
  <c r="M24"/>
  <c r="O24" s="1"/>
  <c r="M25"/>
  <c r="O25" s="1"/>
  <c r="M26"/>
  <c r="O26" s="1"/>
  <c r="M28"/>
  <c r="O28" s="1"/>
  <c r="M29"/>
  <c r="O29" s="1"/>
  <c r="M32"/>
  <c r="O32" s="1"/>
  <c r="M33"/>
  <c r="O33" s="1"/>
  <c r="M35"/>
  <c r="O35" s="1"/>
  <c r="M36"/>
  <c r="O36" s="1"/>
  <c r="M37"/>
  <c r="O37" s="1"/>
  <c r="M38"/>
  <c r="O38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56"/>
  <c r="O56" s="1"/>
  <c r="M57"/>
  <c r="O57" s="1"/>
  <c r="M58"/>
  <c r="O58" s="1"/>
  <c r="M59"/>
  <c r="O59" s="1"/>
  <c r="M60"/>
  <c r="O60" s="1"/>
  <c r="M61"/>
  <c r="O61" s="1"/>
  <c r="D62"/>
  <c r="E62"/>
  <c r="F62"/>
  <c r="G62"/>
  <c r="H62"/>
  <c r="I62"/>
  <c r="J62"/>
  <c r="K62"/>
  <c r="L62"/>
  <c r="N62" s="1"/>
  <c r="C62"/>
  <c r="D55"/>
  <c r="E55"/>
  <c r="F55"/>
  <c r="G55"/>
  <c r="H55"/>
  <c r="I55"/>
  <c r="J55"/>
  <c r="K55"/>
  <c r="L55"/>
  <c r="N55" s="1"/>
  <c r="C55"/>
  <c r="D39"/>
  <c r="E39"/>
  <c r="F39"/>
  <c r="G39"/>
  <c r="H39"/>
  <c r="I39"/>
  <c r="J39"/>
  <c r="K39"/>
  <c r="L39"/>
  <c r="N39" s="1"/>
  <c r="C39"/>
  <c r="D34"/>
  <c r="E34"/>
  <c r="F34"/>
  <c r="G34"/>
  <c r="H34"/>
  <c r="I34"/>
  <c r="J34"/>
  <c r="K34"/>
  <c r="L34"/>
  <c r="N34" s="1"/>
  <c r="C34"/>
  <c r="D30"/>
  <c r="E30"/>
  <c r="F30"/>
  <c r="G30"/>
  <c r="H30"/>
  <c r="I30"/>
  <c r="J30"/>
  <c r="K30"/>
  <c r="L30"/>
  <c r="N30" s="1"/>
  <c r="C30"/>
  <c r="D27"/>
  <c r="D31" s="1"/>
  <c r="E27"/>
  <c r="E31" s="1"/>
  <c r="F27"/>
  <c r="F31" s="1"/>
  <c r="G27"/>
  <c r="G31" s="1"/>
  <c r="H27"/>
  <c r="H31" s="1"/>
  <c r="I27"/>
  <c r="I31" s="1"/>
  <c r="J27"/>
  <c r="J31" s="1"/>
  <c r="K27"/>
  <c r="L27"/>
  <c r="N27" s="1"/>
  <c r="C27"/>
  <c r="C31" s="1"/>
  <c r="D21"/>
  <c r="E21"/>
  <c r="F21"/>
  <c r="G21"/>
  <c r="H21"/>
  <c r="I21"/>
  <c r="J21"/>
  <c r="K21"/>
  <c r="L21"/>
  <c r="N21" s="1"/>
  <c r="C21"/>
  <c r="D17"/>
  <c r="D23" s="1"/>
  <c r="D63" s="1"/>
  <c r="E17"/>
  <c r="E23" s="1"/>
  <c r="E63" s="1"/>
  <c r="F17"/>
  <c r="F23" s="1"/>
  <c r="F63" s="1"/>
  <c r="G17"/>
  <c r="G23" s="1"/>
  <c r="G63" s="1"/>
  <c r="H17"/>
  <c r="H23" s="1"/>
  <c r="H63" s="1"/>
  <c r="I17"/>
  <c r="I23" s="1"/>
  <c r="I63" s="1"/>
  <c r="J17"/>
  <c r="J23" s="1"/>
  <c r="J63" s="1"/>
  <c r="K17"/>
  <c r="L17"/>
  <c r="N17" s="1"/>
  <c r="C17"/>
  <c r="C23" s="1"/>
  <c r="C63" s="1"/>
  <c r="C94" i="7" l="1"/>
  <c r="L21" i="6"/>
  <c r="L32"/>
  <c r="L38"/>
  <c r="L53"/>
  <c r="F65"/>
  <c r="L65" s="1"/>
  <c r="L66"/>
  <c r="F224"/>
  <c r="L224" s="1"/>
  <c r="F247"/>
  <c r="L247" s="1"/>
  <c r="L85"/>
  <c r="J132"/>
  <c r="H132"/>
  <c r="E132"/>
  <c r="L96"/>
  <c r="L125"/>
  <c r="O311" i="5"/>
  <c r="O371"/>
  <c r="O370"/>
  <c r="O357"/>
  <c r="M348"/>
  <c r="O348" s="1"/>
  <c r="M353"/>
  <c r="O353" s="1"/>
  <c r="M368"/>
  <c r="O90"/>
  <c r="F272" i="6"/>
  <c r="L272" s="1"/>
  <c r="K132"/>
  <c r="I132"/>
  <c r="G132"/>
  <c r="D155"/>
  <c r="F155" s="1"/>
  <c r="G155"/>
  <c r="G187" s="1"/>
  <c r="I155"/>
  <c r="I187" s="1"/>
  <c r="K155"/>
  <c r="K187" s="1"/>
  <c r="F176"/>
  <c r="L176" s="1"/>
  <c r="E237"/>
  <c r="H237"/>
  <c r="J237"/>
  <c r="L205"/>
  <c r="L207"/>
  <c r="D237"/>
  <c r="F237" s="1"/>
  <c r="L237" s="1"/>
  <c r="L91"/>
  <c r="L107"/>
  <c r="L129"/>
  <c r="K23"/>
  <c r="I23"/>
  <c r="G23"/>
  <c r="J39"/>
  <c r="H39"/>
  <c r="E39"/>
  <c r="D187"/>
  <c r="F187" s="1"/>
  <c r="L150"/>
  <c r="L187"/>
  <c r="D93"/>
  <c r="F93" s="1"/>
  <c r="L93" s="1"/>
  <c r="D87"/>
  <c r="J23"/>
  <c r="J67" s="1"/>
  <c r="E23"/>
  <c r="K39"/>
  <c r="I39"/>
  <c r="I67" s="1"/>
  <c r="G39"/>
  <c r="G67" s="1"/>
  <c r="H23"/>
  <c r="D39"/>
  <c r="F39" s="1"/>
  <c r="L39" s="1"/>
  <c r="D23"/>
  <c r="L143"/>
  <c r="L245"/>
  <c r="O368" i="5"/>
  <c r="L372"/>
  <c r="O132"/>
  <c r="O131"/>
  <c r="O130"/>
  <c r="O129"/>
  <c r="O128"/>
  <c r="O127"/>
  <c r="O126"/>
  <c r="O186"/>
  <c r="O184"/>
  <c r="O183"/>
  <c r="K372"/>
  <c r="O318"/>
  <c r="O301"/>
  <c r="O300"/>
  <c r="O299"/>
  <c r="O298"/>
  <c r="O297"/>
  <c r="O296"/>
  <c r="O294"/>
  <c r="O293"/>
  <c r="O291"/>
  <c r="O290"/>
  <c r="O288"/>
  <c r="O286"/>
  <c r="O285"/>
  <c r="O284"/>
  <c r="O282"/>
  <c r="O279"/>
  <c r="O278"/>
  <c r="O276"/>
  <c r="O275"/>
  <c r="O274"/>
  <c r="O273"/>
  <c r="O272"/>
  <c r="M324"/>
  <c r="M331"/>
  <c r="O332"/>
  <c r="O331"/>
  <c r="O237"/>
  <c r="O236"/>
  <c r="O235"/>
  <c r="O233"/>
  <c r="O232"/>
  <c r="O231"/>
  <c r="O229"/>
  <c r="O228"/>
  <c r="O227"/>
  <c r="O225"/>
  <c r="O223"/>
  <c r="O222"/>
  <c r="O221"/>
  <c r="O220"/>
  <c r="O219"/>
  <c r="O218"/>
  <c r="O217"/>
  <c r="O202"/>
  <c r="O201"/>
  <c r="O200"/>
  <c r="K333"/>
  <c r="M333" s="1"/>
  <c r="O333" s="1"/>
  <c r="O329"/>
  <c r="N324"/>
  <c r="O324" s="1"/>
  <c r="O89"/>
  <c r="O87"/>
  <c r="O86"/>
  <c r="O85"/>
  <c r="O84"/>
  <c r="O83"/>
  <c r="O81"/>
  <c r="O80"/>
  <c r="O79"/>
  <c r="O78"/>
  <c r="O77"/>
  <c r="O76"/>
  <c r="O75"/>
  <c r="O74"/>
  <c r="O73"/>
  <c r="O292"/>
  <c r="M287"/>
  <c r="O287" s="1"/>
  <c r="M295"/>
  <c r="O295" s="1"/>
  <c r="O283"/>
  <c r="O289"/>
  <c r="O281"/>
  <c r="M280"/>
  <c r="O280" s="1"/>
  <c r="O277"/>
  <c r="L302"/>
  <c r="N302" s="1"/>
  <c r="O302" s="1"/>
  <c r="O216"/>
  <c r="O215"/>
  <c r="O213"/>
  <c r="O212"/>
  <c r="O209"/>
  <c r="O208"/>
  <c r="O207"/>
  <c r="O205"/>
  <c r="O204"/>
  <c r="O203"/>
  <c r="O224"/>
  <c r="O230"/>
  <c r="M210"/>
  <c r="O210" s="1"/>
  <c r="M214"/>
  <c r="O214" s="1"/>
  <c r="M226"/>
  <c r="O226" s="1"/>
  <c r="M234"/>
  <c r="O234" s="1"/>
  <c r="M238"/>
  <c r="O238" s="1"/>
  <c r="N211"/>
  <c r="N206"/>
  <c r="M211"/>
  <c r="O211" s="1"/>
  <c r="M206"/>
  <c r="O206" s="1"/>
  <c r="O164"/>
  <c r="O163"/>
  <c r="O160"/>
  <c r="O161"/>
  <c r="M187"/>
  <c r="O185"/>
  <c r="O187"/>
  <c r="M165"/>
  <c r="O165" s="1"/>
  <c r="M140"/>
  <c r="O140" s="1"/>
  <c r="M152"/>
  <c r="O152" s="1"/>
  <c r="M155"/>
  <c r="O155" s="1"/>
  <c r="M162"/>
  <c r="O162" s="1"/>
  <c r="M150"/>
  <c r="N136"/>
  <c r="N150"/>
  <c r="M136"/>
  <c r="O136" s="1"/>
  <c r="O112"/>
  <c r="O111"/>
  <c r="O110"/>
  <c r="O109"/>
  <c r="O95"/>
  <c r="O94"/>
  <c r="O93"/>
  <c r="O108"/>
  <c r="O98"/>
  <c r="O96"/>
  <c r="O113"/>
  <c r="O105"/>
  <c r="O104"/>
  <c r="O103"/>
  <c r="O102"/>
  <c r="O101"/>
  <c r="O100"/>
  <c r="O99"/>
  <c r="O106"/>
  <c r="M97"/>
  <c r="O97" s="1"/>
  <c r="M107"/>
  <c r="O107" s="1"/>
  <c r="M114"/>
  <c r="O114" s="1"/>
  <c r="O88"/>
  <c r="N82"/>
  <c r="M82"/>
  <c r="M17"/>
  <c r="O17" s="1"/>
  <c r="M21"/>
  <c r="O21" s="1"/>
  <c r="M27"/>
  <c r="M30"/>
  <c r="O30" s="1"/>
  <c r="M34"/>
  <c r="O34" s="1"/>
  <c r="M39"/>
  <c r="O39" s="1"/>
  <c r="M55"/>
  <c r="O55" s="1"/>
  <c r="M62"/>
  <c r="O62" s="1"/>
  <c r="O27"/>
  <c r="K23"/>
  <c r="K31"/>
  <c r="M31" s="1"/>
  <c r="L23"/>
  <c r="L31"/>
  <c r="N31" s="1"/>
  <c r="E67" i="6" l="1"/>
  <c r="H67"/>
  <c r="K67"/>
  <c r="D67"/>
  <c r="L155"/>
  <c r="F87"/>
  <c r="L87" s="1"/>
  <c r="D132"/>
  <c r="F132" s="1"/>
  <c r="L132" s="1"/>
  <c r="F23"/>
  <c r="O150" i="5"/>
  <c r="O82"/>
  <c r="N23"/>
  <c r="L63"/>
  <c r="M23"/>
  <c r="K63"/>
  <c r="O31"/>
  <c r="O23"/>
  <c r="L23" i="6" l="1"/>
  <c r="L67" s="1"/>
  <c r="F67"/>
  <c r="L384" i="5"/>
  <c r="K384"/>
  <c r="J384"/>
  <c r="I384"/>
  <c r="H384"/>
  <c r="G384"/>
  <c r="F384"/>
  <c r="E384"/>
  <c r="D384"/>
  <c r="C384"/>
  <c r="N383"/>
  <c r="M383"/>
  <c r="I359"/>
  <c r="H359"/>
  <c r="G359"/>
  <c r="G360" s="1"/>
  <c r="F359"/>
  <c r="F360" s="1"/>
  <c r="E359"/>
  <c r="E360" s="1"/>
  <c r="I364"/>
  <c r="H364"/>
  <c r="G364"/>
  <c r="G365" s="1"/>
  <c r="F364"/>
  <c r="F365" s="1"/>
  <c r="E364"/>
  <c r="E365" s="1"/>
  <c r="N345"/>
  <c r="M345"/>
  <c r="N310"/>
  <c r="M310"/>
  <c r="N271"/>
  <c r="M271"/>
  <c r="N260"/>
  <c r="M260"/>
  <c r="N257"/>
  <c r="M257"/>
  <c r="N256"/>
  <c r="M256"/>
  <c r="N255"/>
  <c r="M255"/>
  <c r="N254"/>
  <c r="M254"/>
  <c r="N253"/>
  <c r="M253"/>
  <c r="N252"/>
  <c r="M252"/>
  <c r="N251"/>
  <c r="M251"/>
  <c r="N250"/>
  <c r="M250"/>
  <c r="N249"/>
  <c r="M249"/>
  <c r="N248"/>
  <c r="M248"/>
  <c r="N247"/>
  <c r="M247"/>
  <c r="N199"/>
  <c r="M199"/>
  <c r="N171"/>
  <c r="M171"/>
  <c r="N125"/>
  <c r="M125"/>
  <c r="N71"/>
  <c r="M71"/>
  <c r="N4"/>
  <c r="M4"/>
  <c r="I365" l="1"/>
  <c r="M365" s="1"/>
  <c r="M364"/>
  <c r="N359"/>
  <c r="H360"/>
  <c r="F372"/>
  <c r="N364"/>
  <c r="H365"/>
  <c r="N365" s="1"/>
  <c r="M359"/>
  <c r="O359" s="1"/>
  <c r="I360"/>
  <c r="E372"/>
  <c r="G372"/>
  <c r="O310"/>
  <c r="O345"/>
  <c r="M63"/>
  <c r="N63"/>
  <c r="O4"/>
  <c r="O71"/>
  <c r="O125"/>
  <c r="O171"/>
  <c r="O199"/>
  <c r="O247"/>
  <c r="O248"/>
  <c r="O249"/>
  <c r="O250"/>
  <c r="O251"/>
  <c r="O252"/>
  <c r="N261"/>
  <c r="N384"/>
  <c r="O253"/>
  <c r="O254"/>
  <c r="O255"/>
  <c r="O256"/>
  <c r="O257"/>
  <c r="O260"/>
  <c r="M261"/>
  <c r="O271"/>
  <c r="O383"/>
  <c r="M384"/>
  <c r="O99" i="4"/>
  <c r="N99"/>
  <c r="I99"/>
  <c r="H99"/>
  <c r="F99"/>
  <c r="E99"/>
  <c r="C99"/>
  <c r="B99"/>
  <c r="O53"/>
  <c r="N53"/>
  <c r="L53"/>
  <c r="K53"/>
  <c r="I53"/>
  <c r="H53"/>
  <c r="F53"/>
  <c r="E53"/>
  <c r="C53"/>
  <c r="B53"/>
  <c r="O44"/>
  <c r="N44"/>
  <c r="L44"/>
  <c r="K44"/>
  <c r="I44"/>
  <c r="H44"/>
  <c r="F44"/>
  <c r="E44"/>
  <c r="C44"/>
  <c r="B44"/>
  <c r="O39"/>
  <c r="N39"/>
  <c r="L39"/>
  <c r="K39"/>
  <c r="I39"/>
  <c r="H39"/>
  <c r="F39"/>
  <c r="E39"/>
  <c r="C39"/>
  <c r="B39"/>
  <c r="O29"/>
  <c r="N29"/>
  <c r="L29"/>
  <c r="K29"/>
  <c r="I29"/>
  <c r="H29"/>
  <c r="F29"/>
  <c r="E29"/>
  <c r="C29"/>
  <c r="B29"/>
  <c r="O23"/>
  <c r="N23"/>
  <c r="L23"/>
  <c r="K23"/>
  <c r="I23"/>
  <c r="H23"/>
  <c r="F23"/>
  <c r="E23"/>
  <c r="C23"/>
  <c r="B23"/>
  <c r="O18"/>
  <c r="O61" s="1"/>
  <c r="N18"/>
  <c r="N61" s="1"/>
  <c r="L18"/>
  <c r="L61" s="1"/>
  <c r="K18"/>
  <c r="K61" s="1"/>
  <c r="I18"/>
  <c r="I61" s="1"/>
  <c r="H18"/>
  <c r="H61" s="1"/>
  <c r="F18"/>
  <c r="F61" s="1"/>
  <c r="E18"/>
  <c r="E61" s="1"/>
  <c r="C18"/>
  <c r="C61" s="1"/>
  <c r="B18"/>
  <c r="B61" s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Q5"/>
  <c r="R5"/>
  <c r="Q6"/>
  <c r="R6"/>
  <c r="S6" s="1"/>
  <c r="Q7"/>
  <c r="R7"/>
  <c r="S7" s="1"/>
  <c r="Q8"/>
  <c r="R8"/>
  <c r="S8" s="1"/>
  <c r="Q9"/>
  <c r="R9"/>
  <c r="S9" s="1"/>
  <c r="Q10"/>
  <c r="R10"/>
  <c r="S10" s="1"/>
  <c r="Q11"/>
  <c r="R11"/>
  <c r="S11" s="1"/>
  <c r="Q12"/>
  <c r="R12"/>
  <c r="Q13"/>
  <c r="R13"/>
  <c r="Q14"/>
  <c r="R14"/>
  <c r="Q15"/>
  <c r="R15"/>
  <c r="Q16"/>
  <c r="R16"/>
  <c r="S16" s="1"/>
  <c r="Q17"/>
  <c r="R17"/>
  <c r="S17" s="1"/>
  <c r="Q18"/>
  <c r="R18"/>
  <c r="Q19"/>
  <c r="R19"/>
  <c r="Q20"/>
  <c r="R20"/>
  <c r="S20" s="1"/>
  <c r="Q21"/>
  <c r="R21"/>
  <c r="S21" s="1"/>
  <c r="Q22"/>
  <c r="R22"/>
  <c r="S22" s="1"/>
  <c r="Q23"/>
  <c r="R23"/>
  <c r="Q24"/>
  <c r="R24"/>
  <c r="S24" s="1"/>
  <c r="Q25"/>
  <c r="R25"/>
  <c r="S25" s="1"/>
  <c r="Q26"/>
  <c r="R26"/>
  <c r="Q27"/>
  <c r="R27"/>
  <c r="Q28"/>
  <c r="R28"/>
  <c r="Q29"/>
  <c r="R29"/>
  <c r="Q30"/>
  <c r="R30"/>
  <c r="S30" s="1"/>
  <c r="Q31"/>
  <c r="R31"/>
  <c r="S31" s="1"/>
  <c r="Q32"/>
  <c r="R32"/>
  <c r="S32" s="1"/>
  <c r="Q33"/>
  <c r="R33"/>
  <c r="S33" s="1"/>
  <c r="Q34"/>
  <c r="R34"/>
  <c r="S34" s="1"/>
  <c r="Q35"/>
  <c r="R35"/>
  <c r="S35" s="1"/>
  <c r="Q36"/>
  <c r="R36"/>
  <c r="Q37"/>
  <c r="R37"/>
  <c r="S37" s="1"/>
  <c r="Q38"/>
  <c r="R38"/>
  <c r="Q39"/>
  <c r="R39"/>
  <c r="Q40"/>
  <c r="R40"/>
  <c r="Q41"/>
  <c r="R41"/>
  <c r="Q42"/>
  <c r="R42"/>
  <c r="S42" s="1"/>
  <c r="Q43"/>
  <c r="R43"/>
  <c r="S43" s="1"/>
  <c r="Q44"/>
  <c r="R44"/>
  <c r="S44" s="1"/>
  <c r="Q45"/>
  <c r="R45"/>
  <c r="S45" s="1"/>
  <c r="Q46"/>
  <c r="R46"/>
  <c r="S46" s="1"/>
  <c r="Q47"/>
  <c r="R47"/>
  <c r="S47" s="1"/>
  <c r="Q48"/>
  <c r="R48"/>
  <c r="Q49"/>
  <c r="R49"/>
  <c r="S49" s="1"/>
  <c r="Q50"/>
  <c r="R50"/>
  <c r="Q51"/>
  <c r="R51"/>
  <c r="S51" s="1"/>
  <c r="Q52"/>
  <c r="R52"/>
  <c r="S52" s="1"/>
  <c r="Q53"/>
  <c r="R53"/>
  <c r="Q54"/>
  <c r="R54"/>
  <c r="Q55"/>
  <c r="R55"/>
  <c r="Q56"/>
  <c r="R56"/>
  <c r="Q57"/>
  <c r="R57"/>
  <c r="S57" s="1"/>
  <c r="Q58"/>
  <c r="R58"/>
  <c r="Q59"/>
  <c r="R59"/>
  <c r="S59" s="1"/>
  <c r="Q60"/>
  <c r="R60"/>
  <c r="S60" s="1"/>
  <c r="R4"/>
  <c r="Q4"/>
  <c r="S5" l="1"/>
  <c r="I372" i="5"/>
  <c r="M372" s="1"/>
  <c r="M360"/>
  <c r="O365"/>
  <c r="H372"/>
  <c r="N372" s="1"/>
  <c r="N360"/>
  <c r="O360" s="1"/>
  <c r="O364"/>
  <c r="O384"/>
  <c r="O261"/>
  <c r="O63"/>
  <c r="S50" i="4"/>
  <c r="S41"/>
  <c r="S38"/>
  <c r="S58"/>
  <c r="S48"/>
  <c r="S36"/>
  <c r="S26"/>
  <c r="S12"/>
  <c r="S56"/>
  <c r="S55"/>
  <c r="S54"/>
  <c r="S53"/>
  <c r="S40"/>
  <c r="S39"/>
  <c r="S28"/>
  <c r="S27"/>
  <c r="S19"/>
  <c r="S18"/>
  <c r="S15"/>
  <c r="S14"/>
  <c r="S13"/>
  <c r="S29"/>
  <c r="S23"/>
  <c r="R98"/>
  <c r="Q98"/>
  <c r="P98"/>
  <c r="M98"/>
  <c r="J98"/>
  <c r="G98"/>
  <c r="D98"/>
  <c r="G97"/>
  <c r="D97"/>
  <c r="G94"/>
  <c r="D94"/>
  <c r="R93"/>
  <c r="Q93"/>
  <c r="P93"/>
  <c r="M93"/>
  <c r="J93"/>
  <c r="G93"/>
  <c r="D93"/>
  <c r="R92"/>
  <c r="Q92"/>
  <c r="P92"/>
  <c r="M92"/>
  <c r="J92"/>
  <c r="G92"/>
  <c r="D92"/>
  <c r="R91"/>
  <c r="Q91"/>
  <c r="P91"/>
  <c r="M91"/>
  <c r="J91"/>
  <c r="G91"/>
  <c r="D91"/>
  <c r="R90"/>
  <c r="Q90"/>
  <c r="P90"/>
  <c r="M90"/>
  <c r="J90"/>
  <c r="G90"/>
  <c r="D90"/>
  <c r="R89"/>
  <c r="Q89"/>
  <c r="P89"/>
  <c r="M89"/>
  <c r="J89"/>
  <c r="G89"/>
  <c r="D89"/>
  <c r="R88"/>
  <c r="Q88"/>
  <c r="P88"/>
  <c r="M88"/>
  <c r="J88"/>
  <c r="G88"/>
  <c r="D88"/>
  <c r="R87"/>
  <c r="Q87"/>
  <c r="P87"/>
  <c r="M87"/>
  <c r="J87"/>
  <c r="G87"/>
  <c r="D87"/>
  <c r="R86"/>
  <c r="Q86"/>
  <c r="P86"/>
  <c r="M86"/>
  <c r="J86"/>
  <c r="G86"/>
  <c r="D86"/>
  <c r="R85"/>
  <c r="Q85"/>
  <c r="P85"/>
  <c r="M85"/>
  <c r="J85"/>
  <c r="G85"/>
  <c r="D85"/>
  <c r="R84"/>
  <c r="Q84"/>
  <c r="P84"/>
  <c r="M84"/>
  <c r="J84"/>
  <c r="G84"/>
  <c r="D84"/>
  <c r="R83"/>
  <c r="Q83"/>
  <c r="P83"/>
  <c r="M83"/>
  <c r="J83"/>
  <c r="G83"/>
  <c r="D83"/>
  <c r="R82"/>
  <c r="Q82"/>
  <c r="P82"/>
  <c r="M82"/>
  <c r="J82"/>
  <c r="G82"/>
  <c r="D82"/>
  <c r="R81"/>
  <c r="Q81"/>
  <c r="P81"/>
  <c r="M81"/>
  <c r="J81"/>
  <c r="G81"/>
  <c r="D81"/>
  <c r="R80"/>
  <c r="Q80"/>
  <c r="P80"/>
  <c r="M80"/>
  <c r="J80"/>
  <c r="G80"/>
  <c r="D80"/>
  <c r="R79"/>
  <c r="Q79"/>
  <c r="P79"/>
  <c r="M79"/>
  <c r="J79"/>
  <c r="G79"/>
  <c r="D79"/>
  <c r="R78"/>
  <c r="Q78"/>
  <c r="P78"/>
  <c r="M78"/>
  <c r="J78"/>
  <c r="G78"/>
  <c r="D78"/>
  <c r="R77"/>
  <c r="Q77"/>
  <c r="P77"/>
  <c r="M77"/>
  <c r="J77"/>
  <c r="G77"/>
  <c r="D77"/>
  <c r="R76"/>
  <c r="Q76"/>
  <c r="P76"/>
  <c r="M76"/>
  <c r="J76"/>
  <c r="G76"/>
  <c r="D76"/>
  <c r="R75"/>
  <c r="Q75"/>
  <c r="P75"/>
  <c r="M75"/>
  <c r="J75"/>
  <c r="G75"/>
  <c r="D75"/>
  <c r="R74"/>
  <c r="Q74"/>
  <c r="P74"/>
  <c r="M74"/>
  <c r="J74"/>
  <c r="G74"/>
  <c r="D74"/>
  <c r="R73"/>
  <c r="Q73"/>
  <c r="P73"/>
  <c r="M73"/>
  <c r="J73"/>
  <c r="G73"/>
  <c r="D73"/>
  <c r="R72"/>
  <c r="Q72"/>
  <c r="P72"/>
  <c r="M72"/>
  <c r="J72"/>
  <c r="G72"/>
  <c r="D72"/>
  <c r="R71"/>
  <c r="Q71"/>
  <c r="P71"/>
  <c r="M71"/>
  <c r="J71"/>
  <c r="G71"/>
  <c r="D71"/>
  <c r="P61"/>
  <c r="M61"/>
  <c r="J61"/>
  <c r="G61"/>
  <c r="R61"/>
  <c r="J4"/>
  <c r="P4"/>
  <c r="M4"/>
  <c r="G4"/>
  <c r="D4"/>
  <c r="E74" i="3"/>
  <c r="G80"/>
  <c r="F80"/>
  <c r="H80" s="1"/>
  <c r="D80"/>
  <c r="C80"/>
  <c r="E80" s="1"/>
  <c r="G79"/>
  <c r="F79"/>
  <c r="H79" s="1"/>
  <c r="D79"/>
  <c r="C79"/>
  <c r="E79" s="1"/>
  <c r="G78"/>
  <c r="F78"/>
  <c r="H78" s="1"/>
  <c r="D78"/>
  <c r="C78"/>
  <c r="E78" s="1"/>
  <c r="G77"/>
  <c r="F77"/>
  <c r="H77" s="1"/>
  <c r="D77"/>
  <c r="C77"/>
  <c r="E77" s="1"/>
  <c r="G76"/>
  <c r="G81" s="1"/>
  <c r="F76"/>
  <c r="F81" s="1"/>
  <c r="D76"/>
  <c r="D81" s="1"/>
  <c r="C76"/>
  <c r="C81" s="1"/>
  <c r="H75"/>
  <c r="E75"/>
  <c r="H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E35" i="2"/>
  <c r="K62"/>
  <c r="J155"/>
  <c r="I155"/>
  <c r="G155"/>
  <c r="F155"/>
  <c r="D155"/>
  <c r="C155"/>
  <c r="J154"/>
  <c r="I154"/>
  <c r="G154"/>
  <c r="F154"/>
  <c r="D154"/>
  <c r="C154"/>
  <c r="J153"/>
  <c r="K153" s="1"/>
  <c r="I153"/>
  <c r="G153"/>
  <c r="F153"/>
  <c r="D153"/>
  <c r="E153" s="1"/>
  <c r="C153"/>
  <c r="J152"/>
  <c r="I152"/>
  <c r="G152"/>
  <c r="F152"/>
  <c r="D152"/>
  <c r="C152"/>
  <c r="E152" s="1"/>
  <c r="J151"/>
  <c r="J156" s="1"/>
  <c r="I151"/>
  <c r="I156" s="1"/>
  <c r="K156" s="1"/>
  <c r="G151"/>
  <c r="G156" s="1"/>
  <c r="F151"/>
  <c r="F156" s="1"/>
  <c r="H156" s="1"/>
  <c r="D151"/>
  <c r="D156" s="1"/>
  <c r="C151"/>
  <c r="C156" s="1"/>
  <c r="E156" s="1"/>
  <c r="K150"/>
  <c r="H150"/>
  <c r="E150"/>
  <c r="K149"/>
  <c r="H149"/>
  <c r="E149"/>
  <c r="K148"/>
  <c r="H148"/>
  <c r="E148"/>
  <c r="K147"/>
  <c r="H147"/>
  <c r="E147"/>
  <c r="K146"/>
  <c r="H146"/>
  <c r="E146"/>
  <c r="K145"/>
  <c r="H145"/>
  <c r="E145"/>
  <c r="K144"/>
  <c r="H144"/>
  <c r="E144"/>
  <c r="K143"/>
  <c r="H143"/>
  <c r="E143"/>
  <c r="K142"/>
  <c r="H142"/>
  <c r="E142"/>
  <c r="K141"/>
  <c r="H141"/>
  <c r="E141"/>
  <c r="K140"/>
  <c r="H140"/>
  <c r="E140"/>
  <c r="K139"/>
  <c r="H139"/>
  <c r="E139"/>
  <c r="K138"/>
  <c r="H138"/>
  <c r="E138"/>
  <c r="K137"/>
  <c r="H137"/>
  <c r="E137"/>
  <c r="K136"/>
  <c r="H136"/>
  <c r="E136"/>
  <c r="K135"/>
  <c r="H135"/>
  <c r="E135"/>
  <c r="K134"/>
  <c r="H134"/>
  <c r="E134"/>
  <c r="K133"/>
  <c r="H133"/>
  <c r="E133"/>
  <c r="K132"/>
  <c r="H132"/>
  <c r="E132"/>
  <c r="K131"/>
  <c r="H131"/>
  <c r="E131"/>
  <c r="K130"/>
  <c r="H130"/>
  <c r="E130"/>
  <c r="K129"/>
  <c r="H129"/>
  <c r="E129"/>
  <c r="K128"/>
  <c r="H128"/>
  <c r="E128"/>
  <c r="K127"/>
  <c r="H127"/>
  <c r="E127"/>
  <c r="K126"/>
  <c r="H126"/>
  <c r="E126"/>
  <c r="K125"/>
  <c r="H125"/>
  <c r="E125"/>
  <c r="K124"/>
  <c r="H124"/>
  <c r="E124"/>
  <c r="K123"/>
  <c r="H123"/>
  <c r="E123"/>
  <c r="K122"/>
  <c r="H122"/>
  <c r="E122"/>
  <c r="K121"/>
  <c r="H121"/>
  <c r="E121"/>
  <c r="K120"/>
  <c r="H120"/>
  <c r="E120"/>
  <c r="K119"/>
  <c r="H119"/>
  <c r="E119"/>
  <c r="K118"/>
  <c r="H118"/>
  <c r="E118"/>
  <c r="K117"/>
  <c r="H117"/>
  <c r="E117"/>
  <c r="K116"/>
  <c r="H116"/>
  <c r="E116"/>
  <c r="K115"/>
  <c r="H115"/>
  <c r="E115"/>
  <c r="K114"/>
  <c r="H114"/>
  <c r="E114"/>
  <c r="K113"/>
  <c r="H113"/>
  <c r="E113"/>
  <c r="K112"/>
  <c r="H112"/>
  <c r="E112"/>
  <c r="K111"/>
  <c r="H111"/>
  <c r="E111"/>
  <c r="K110"/>
  <c r="H110"/>
  <c r="E110"/>
  <c r="K109"/>
  <c r="H109"/>
  <c r="E109"/>
  <c r="K108"/>
  <c r="H108"/>
  <c r="E108"/>
  <c r="K107"/>
  <c r="H107"/>
  <c r="E107"/>
  <c r="K106"/>
  <c r="H106"/>
  <c r="E106"/>
  <c r="K105"/>
  <c r="H105"/>
  <c r="E105"/>
  <c r="K104"/>
  <c r="H104"/>
  <c r="E104"/>
  <c r="K103"/>
  <c r="H103"/>
  <c r="E103"/>
  <c r="K102"/>
  <c r="H102"/>
  <c r="E102"/>
  <c r="K101"/>
  <c r="H101"/>
  <c r="E101"/>
  <c r="K100"/>
  <c r="H100"/>
  <c r="E100"/>
  <c r="K99"/>
  <c r="H99"/>
  <c r="E99"/>
  <c r="K98"/>
  <c r="H98"/>
  <c r="E98"/>
  <c r="K97"/>
  <c r="H97"/>
  <c r="E97"/>
  <c r="K96"/>
  <c r="H96"/>
  <c r="E96"/>
  <c r="K95"/>
  <c r="H95"/>
  <c r="E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K88"/>
  <c r="H88"/>
  <c r="E88"/>
  <c r="J75"/>
  <c r="K75" s="1"/>
  <c r="I75"/>
  <c r="G75"/>
  <c r="F75"/>
  <c r="D75"/>
  <c r="C75"/>
  <c r="J74"/>
  <c r="I74"/>
  <c r="G74"/>
  <c r="F74"/>
  <c r="D74"/>
  <c r="C74"/>
  <c r="J72"/>
  <c r="I72"/>
  <c r="G72"/>
  <c r="F72"/>
  <c r="D72"/>
  <c r="C72"/>
  <c r="J71"/>
  <c r="J76" s="1"/>
  <c r="I71"/>
  <c r="I76" s="1"/>
  <c r="G71"/>
  <c r="G76" s="1"/>
  <c r="F71"/>
  <c r="F76" s="1"/>
  <c r="D71"/>
  <c r="C71"/>
  <c r="K70"/>
  <c r="H70"/>
  <c r="E70"/>
  <c r="K67"/>
  <c r="H67"/>
  <c r="E67"/>
  <c r="K66"/>
  <c r="H66"/>
  <c r="E66"/>
  <c r="K65"/>
  <c r="H65"/>
  <c r="E65"/>
  <c r="K64"/>
  <c r="H64"/>
  <c r="E64"/>
  <c r="K63"/>
  <c r="H63"/>
  <c r="E63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8"/>
  <c r="H48"/>
  <c r="E48"/>
  <c r="K47"/>
  <c r="H47"/>
  <c r="E47"/>
  <c r="K46"/>
  <c r="H46"/>
  <c r="E46"/>
  <c r="K45"/>
  <c r="H45"/>
  <c r="E45"/>
  <c r="K44"/>
  <c r="H44"/>
  <c r="E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37"/>
  <c r="H37"/>
  <c r="E37"/>
  <c r="K36"/>
  <c r="H36"/>
  <c r="E36"/>
  <c r="K35"/>
  <c r="H35"/>
  <c r="K34"/>
  <c r="H34"/>
  <c r="E34"/>
  <c r="K33"/>
  <c r="H33"/>
  <c r="E33"/>
  <c r="K32"/>
  <c r="H32"/>
  <c r="E32"/>
  <c r="K3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13"/>
  <c r="H13"/>
  <c r="E13"/>
  <c r="K12"/>
  <c r="H12"/>
  <c r="E12"/>
  <c r="K11"/>
  <c r="H11"/>
  <c r="E11"/>
  <c r="K10"/>
  <c r="H10"/>
  <c r="E10"/>
  <c r="K9"/>
  <c r="H9"/>
  <c r="E9"/>
  <c r="H8"/>
  <c r="E8"/>
  <c r="K7"/>
  <c r="H7"/>
  <c r="E7"/>
  <c r="K6"/>
  <c r="H6"/>
  <c r="E6"/>
  <c r="K5"/>
  <c r="H5"/>
  <c r="E5"/>
  <c r="K4"/>
  <c r="H4"/>
  <c r="E4"/>
  <c r="K128" i="1"/>
  <c r="J128"/>
  <c r="H128"/>
  <c r="G128"/>
  <c r="E128"/>
  <c r="D128"/>
  <c r="K77"/>
  <c r="K169" s="1"/>
  <c r="J77"/>
  <c r="J169" s="1"/>
  <c r="L169" s="1"/>
  <c r="H77"/>
  <c r="H169" s="1"/>
  <c r="G77"/>
  <c r="G169" s="1"/>
  <c r="I169" s="1"/>
  <c r="E77"/>
  <c r="F77" s="1"/>
  <c r="D77"/>
  <c r="D169" s="1"/>
  <c r="K129"/>
  <c r="J129"/>
  <c r="H129"/>
  <c r="G129"/>
  <c r="E129"/>
  <c r="D129"/>
  <c r="K78"/>
  <c r="K170" s="1"/>
  <c r="J78"/>
  <c r="J170" s="1"/>
  <c r="L170" s="1"/>
  <c r="H78"/>
  <c r="G78"/>
  <c r="G170" s="1"/>
  <c r="E78"/>
  <c r="E170" s="1"/>
  <c r="D78"/>
  <c r="D170" s="1"/>
  <c r="F170" s="1"/>
  <c r="K130"/>
  <c r="J130"/>
  <c r="H130"/>
  <c r="G130"/>
  <c r="E130"/>
  <c r="D130"/>
  <c r="K79"/>
  <c r="K171" s="1"/>
  <c r="J79"/>
  <c r="J171" s="1"/>
  <c r="L171" s="1"/>
  <c r="H79"/>
  <c r="G79"/>
  <c r="G171" s="1"/>
  <c r="E79"/>
  <c r="E171" s="1"/>
  <c r="D79"/>
  <c r="D171" s="1"/>
  <c r="F171" s="1"/>
  <c r="K132"/>
  <c r="J132"/>
  <c r="H132"/>
  <c r="G132"/>
  <c r="E132"/>
  <c r="D132"/>
  <c r="K81"/>
  <c r="J81"/>
  <c r="J173" s="1"/>
  <c r="H81"/>
  <c r="H173" s="1"/>
  <c r="G81"/>
  <c r="G173" s="1"/>
  <c r="I173" s="1"/>
  <c r="E81"/>
  <c r="D81"/>
  <c r="D173" s="1"/>
  <c r="K131"/>
  <c r="J131"/>
  <c r="H131"/>
  <c r="G131"/>
  <c r="E131"/>
  <c r="D131"/>
  <c r="K80"/>
  <c r="K172" s="1"/>
  <c r="J80"/>
  <c r="J172" s="1"/>
  <c r="L172" s="1"/>
  <c r="H80"/>
  <c r="H172" s="1"/>
  <c r="G80"/>
  <c r="G172" s="1"/>
  <c r="I172" s="1"/>
  <c r="E80"/>
  <c r="E172" s="1"/>
  <c r="D80"/>
  <c r="D172" s="1"/>
  <c r="F172" s="1"/>
  <c r="L128"/>
  <c r="L129"/>
  <c r="L130"/>
  <c r="L132"/>
  <c r="I128"/>
  <c r="I129"/>
  <c r="I130"/>
  <c r="I131"/>
  <c r="F128"/>
  <c r="F130"/>
  <c r="F132"/>
  <c r="L80"/>
  <c r="L79"/>
  <c r="L78"/>
  <c r="L77"/>
  <c r="I81"/>
  <c r="I77"/>
  <c r="F78"/>
  <c r="F79"/>
  <c r="F80"/>
  <c r="L168"/>
  <c r="I168"/>
  <c r="F168"/>
  <c r="L167"/>
  <c r="I167"/>
  <c r="F167"/>
  <c r="L166"/>
  <c r="I166"/>
  <c r="F166"/>
  <c r="L165"/>
  <c r="I165"/>
  <c r="F165"/>
  <c r="L164"/>
  <c r="I164"/>
  <c r="F164"/>
  <c r="L163"/>
  <c r="I163"/>
  <c r="F163"/>
  <c r="L162"/>
  <c r="I162"/>
  <c r="F162"/>
  <c r="L161"/>
  <c r="I161"/>
  <c r="F161"/>
  <c r="L160"/>
  <c r="I160"/>
  <c r="F160"/>
  <c r="L159"/>
  <c r="I159"/>
  <c r="F159"/>
  <c r="L158"/>
  <c r="I158"/>
  <c r="F158"/>
  <c r="L157"/>
  <c r="I157"/>
  <c r="F157"/>
  <c r="L156"/>
  <c r="I156"/>
  <c r="F156"/>
  <c r="L155"/>
  <c r="I155"/>
  <c r="F155"/>
  <c r="L154"/>
  <c r="I154"/>
  <c r="F154"/>
  <c r="L153"/>
  <c r="I153"/>
  <c r="F153"/>
  <c r="L152"/>
  <c r="I152"/>
  <c r="F152"/>
  <c r="L151"/>
  <c r="I151"/>
  <c r="F151"/>
  <c r="L150"/>
  <c r="I150"/>
  <c r="F150"/>
  <c r="L149"/>
  <c r="I149"/>
  <c r="F149"/>
  <c r="L148"/>
  <c r="I148"/>
  <c r="F148"/>
  <c r="L147"/>
  <c r="I147"/>
  <c r="F147"/>
  <c r="L146"/>
  <c r="I146"/>
  <c r="F146"/>
  <c r="L145"/>
  <c r="I145"/>
  <c r="F145"/>
  <c r="L144"/>
  <c r="I144"/>
  <c r="F144"/>
  <c r="L143"/>
  <c r="I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F136"/>
  <c r="L135"/>
  <c r="I135"/>
  <c r="F135"/>
  <c r="L134"/>
  <c r="I134"/>
  <c r="F134"/>
  <c r="L133"/>
  <c r="I133"/>
  <c r="F133"/>
  <c r="L127"/>
  <c r="I127"/>
  <c r="F127"/>
  <c r="L126"/>
  <c r="I126"/>
  <c r="F126"/>
  <c r="L125"/>
  <c r="I125"/>
  <c r="F125"/>
  <c r="I124"/>
  <c r="F124"/>
  <c r="L123"/>
  <c r="I123"/>
  <c r="F123"/>
  <c r="L122"/>
  <c r="I122"/>
  <c r="F122"/>
  <c r="L121"/>
  <c r="I121"/>
  <c r="F121"/>
  <c r="L120"/>
  <c r="I120"/>
  <c r="F120"/>
  <c r="L119"/>
  <c r="I119"/>
  <c r="F119"/>
  <c r="L118"/>
  <c r="I118"/>
  <c r="F118"/>
  <c r="L117"/>
  <c r="I117"/>
  <c r="F117"/>
  <c r="L116"/>
  <c r="I116"/>
  <c r="F116"/>
  <c r="L115"/>
  <c r="I115"/>
  <c r="F115"/>
  <c r="L114"/>
  <c r="I114"/>
  <c r="F114"/>
  <c r="L113"/>
  <c r="I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F107"/>
  <c r="L106"/>
  <c r="I106"/>
  <c r="F106"/>
  <c r="L105"/>
  <c r="I105"/>
  <c r="F105"/>
  <c r="L104"/>
  <c r="I104"/>
  <c r="F104"/>
  <c r="L103"/>
  <c r="I103"/>
  <c r="F103"/>
  <c r="L102"/>
  <c r="I102"/>
  <c r="F102"/>
  <c r="L101"/>
  <c r="I101"/>
  <c r="F101"/>
  <c r="L100"/>
  <c r="I100"/>
  <c r="F100"/>
  <c r="L99"/>
  <c r="I99"/>
  <c r="F99"/>
  <c r="L98"/>
  <c r="I98"/>
  <c r="F98"/>
  <c r="L97"/>
  <c r="I97"/>
  <c r="F97"/>
  <c r="L96"/>
  <c r="I96"/>
  <c r="F96"/>
  <c r="L95"/>
  <c r="I95"/>
  <c r="F95"/>
  <c r="L94"/>
  <c r="I94"/>
  <c r="F94"/>
  <c r="L93"/>
  <c r="I93"/>
  <c r="F93"/>
  <c r="L92"/>
  <c r="I92"/>
  <c r="F92"/>
  <c r="L91"/>
  <c r="I91"/>
  <c r="F91"/>
  <c r="L90"/>
  <c r="I90"/>
  <c r="F90"/>
  <c r="L89"/>
  <c r="I89"/>
  <c r="F89"/>
  <c r="L88"/>
  <c r="I88"/>
  <c r="F88"/>
  <c r="L87"/>
  <c r="I87"/>
  <c r="F87"/>
  <c r="L86"/>
  <c r="I86"/>
  <c r="F86"/>
  <c r="L85"/>
  <c r="I85"/>
  <c r="F85"/>
  <c r="L84"/>
  <c r="I84"/>
  <c r="F84"/>
  <c r="L83"/>
  <c r="I83"/>
  <c r="F83"/>
  <c r="L82"/>
  <c r="I82"/>
  <c r="F82"/>
  <c r="L76"/>
  <c r="I76"/>
  <c r="F76"/>
  <c r="L75"/>
  <c r="I75"/>
  <c r="F75"/>
  <c r="L74"/>
  <c r="I74"/>
  <c r="F74"/>
  <c r="L73"/>
  <c r="I73"/>
  <c r="F73"/>
  <c r="L72"/>
  <c r="I72"/>
  <c r="F72"/>
  <c r="L71"/>
  <c r="I71"/>
  <c r="F71"/>
  <c r="L70"/>
  <c r="I70"/>
  <c r="F70"/>
  <c r="L69"/>
  <c r="I69"/>
  <c r="F69"/>
  <c r="L68"/>
  <c r="I68"/>
  <c r="F68"/>
  <c r="L67"/>
  <c r="I67"/>
  <c r="F67"/>
  <c r="L66"/>
  <c r="I66"/>
  <c r="F66"/>
  <c r="L65"/>
  <c r="I65"/>
  <c r="F65"/>
  <c r="L64"/>
  <c r="I64"/>
  <c r="F64"/>
  <c r="L63"/>
  <c r="I63"/>
  <c r="F63"/>
  <c r="L62"/>
  <c r="I62"/>
  <c r="F62"/>
  <c r="L61"/>
  <c r="I61"/>
  <c r="F61"/>
  <c r="L60"/>
  <c r="I60"/>
  <c r="F60"/>
  <c r="L59"/>
  <c r="I59"/>
  <c r="F59"/>
  <c r="L58"/>
  <c r="I58"/>
  <c r="F58"/>
  <c r="L57"/>
  <c r="I57"/>
  <c r="F57"/>
  <c r="L56"/>
  <c r="I56"/>
  <c r="F56"/>
  <c r="L55"/>
  <c r="I55"/>
  <c r="F55"/>
  <c r="L54"/>
  <c r="I54"/>
  <c r="F54"/>
  <c r="L53"/>
  <c r="I53"/>
  <c r="F53"/>
  <c r="L52"/>
  <c r="I52"/>
  <c r="F52"/>
  <c r="L51"/>
  <c r="I51"/>
  <c r="F51"/>
  <c r="L50"/>
  <c r="I50"/>
  <c r="F50"/>
  <c r="L49"/>
  <c r="I49"/>
  <c r="F49"/>
  <c r="L48"/>
  <c r="I48"/>
  <c r="F48"/>
  <c r="L47"/>
  <c r="I47"/>
  <c r="F47"/>
  <c r="L46"/>
  <c r="I46"/>
  <c r="F46"/>
  <c r="L45"/>
  <c r="I45"/>
  <c r="F45"/>
  <c r="L44"/>
  <c r="I44"/>
  <c r="F44"/>
  <c r="L43"/>
  <c r="I43"/>
  <c r="F43"/>
  <c r="L42"/>
  <c r="I42"/>
  <c r="F42"/>
  <c r="L41"/>
  <c r="I41"/>
  <c r="F41"/>
  <c r="L40"/>
  <c r="I40"/>
  <c r="F40"/>
  <c r="L39"/>
  <c r="I39"/>
  <c r="F39"/>
  <c r="L38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L4"/>
  <c r="I4"/>
  <c r="F4"/>
  <c r="E72" i="2" l="1"/>
  <c r="H72"/>
  <c r="K72"/>
  <c r="E74"/>
  <c r="H152"/>
  <c r="K152"/>
  <c r="H153"/>
  <c r="K76"/>
  <c r="H76"/>
  <c r="D76"/>
  <c r="C76"/>
  <c r="O372" i="5"/>
  <c r="D61" i="4"/>
  <c r="Q61"/>
  <c r="S61" s="1"/>
  <c r="D99"/>
  <c r="J99"/>
  <c r="P99"/>
  <c r="S72"/>
  <c r="S74"/>
  <c r="S76"/>
  <c r="S78"/>
  <c r="S81"/>
  <c r="S83"/>
  <c r="S85"/>
  <c r="S87"/>
  <c r="S89"/>
  <c r="S91"/>
  <c r="S93"/>
  <c r="S4"/>
  <c r="R99"/>
  <c r="G99"/>
  <c r="M99"/>
  <c r="S71"/>
  <c r="S73"/>
  <c r="S75"/>
  <c r="S77"/>
  <c r="S79"/>
  <c r="S80"/>
  <c r="S82"/>
  <c r="S84"/>
  <c r="S86"/>
  <c r="S88"/>
  <c r="S90"/>
  <c r="S92"/>
  <c r="S98"/>
  <c r="Q99"/>
  <c r="S99" s="1"/>
  <c r="H76" i="3"/>
  <c r="E76"/>
  <c r="H81"/>
  <c r="E81"/>
  <c r="E151" i="2"/>
  <c r="K151"/>
  <c r="H151"/>
  <c r="E154"/>
  <c r="H154"/>
  <c r="K154"/>
  <c r="E155"/>
  <c r="H155"/>
  <c r="K155"/>
  <c r="E71"/>
  <c r="K71"/>
  <c r="H71"/>
  <c r="E75"/>
  <c r="H75"/>
  <c r="H74"/>
  <c r="K74"/>
  <c r="F129" i="1"/>
  <c r="L81"/>
  <c r="I79"/>
  <c r="I78"/>
  <c r="E169"/>
  <c r="F169" s="1"/>
  <c r="H170"/>
  <c r="I170" s="1"/>
  <c r="I132"/>
  <c r="F131"/>
  <c r="L131"/>
  <c r="F81"/>
  <c r="H171"/>
  <c r="I171" s="1"/>
  <c r="E173"/>
  <c r="F173" s="1"/>
  <c r="K173"/>
  <c r="L173" s="1"/>
  <c r="I80"/>
  <c r="K174"/>
  <c r="G174"/>
  <c r="D174"/>
  <c r="J174"/>
  <c r="L174" s="1"/>
  <c r="E76" i="2" l="1"/>
  <c r="E174" i="1"/>
  <c r="F174" s="1"/>
  <c r="H174"/>
  <c r="I174" s="1"/>
</calcChain>
</file>

<file path=xl/sharedStrings.xml><?xml version="1.0" encoding="utf-8"?>
<sst xmlns="http://schemas.openxmlformats.org/spreadsheetml/2006/main" count="2261" uniqueCount="571">
  <si>
    <t>أعداد الطلاب والمستجدين والخرجين للعام الدراسي 2007/2006 مرحلة جامعية أولى</t>
  </si>
  <si>
    <t>الكلية</t>
  </si>
  <si>
    <t>الجامعة</t>
  </si>
  <si>
    <t>طلاب</t>
  </si>
  <si>
    <t>مستجدون</t>
  </si>
  <si>
    <t>متخرجون</t>
  </si>
  <si>
    <t>ذكور</t>
  </si>
  <si>
    <t>إناث</t>
  </si>
  <si>
    <t>مجموع</t>
  </si>
  <si>
    <t>الطب البشري</t>
  </si>
  <si>
    <t>دمشق</t>
  </si>
  <si>
    <t>حلب</t>
  </si>
  <si>
    <t>الفرات(ديرالزور)</t>
  </si>
  <si>
    <t>تشرين</t>
  </si>
  <si>
    <t>البعث</t>
  </si>
  <si>
    <t>طب الأسنان</t>
  </si>
  <si>
    <t>الصيدلة</t>
  </si>
  <si>
    <t>الهندسة المدنية</t>
  </si>
  <si>
    <t xml:space="preserve"> الفرات(الرقة)</t>
  </si>
  <si>
    <t>الهندسة المعمارية</t>
  </si>
  <si>
    <t>الهندسة الكهربائية</t>
  </si>
  <si>
    <t>الهندسة الميكانيكية</t>
  </si>
  <si>
    <t>الهندسة المعلوماتية</t>
  </si>
  <si>
    <t>الهندسة البترولية والكيميائية</t>
  </si>
  <si>
    <t>الزراعة</t>
  </si>
  <si>
    <t>دمشق(السويداء)</t>
  </si>
  <si>
    <t>حلب(ادلب)</t>
  </si>
  <si>
    <t>الفرات (الحسكة)</t>
  </si>
  <si>
    <t>هندسة تقنية</t>
  </si>
  <si>
    <t>الطب البيطري</t>
  </si>
  <si>
    <t>العلوم الجيولوجية</t>
  </si>
  <si>
    <t>علوم الحياة</t>
  </si>
  <si>
    <t>الرياضيات</t>
  </si>
  <si>
    <t>الفرات(الرقة)</t>
  </si>
  <si>
    <t>فيزياء</t>
  </si>
  <si>
    <t>كيمياء</t>
  </si>
  <si>
    <t>إحصاء رياضي</t>
  </si>
  <si>
    <t>التمريض</t>
  </si>
  <si>
    <t>اللغة العربية</t>
  </si>
  <si>
    <t>دمشق(درعا)</t>
  </si>
  <si>
    <t>الفرات(دير الزور)</t>
  </si>
  <si>
    <t>الفرات(الحسكة)</t>
  </si>
  <si>
    <t>تشرين(طرطوس)</t>
  </si>
  <si>
    <t>اللغة الإنكليزية</t>
  </si>
  <si>
    <t>اللغة الفرنسية</t>
  </si>
  <si>
    <t>اللغة اليابانية</t>
  </si>
  <si>
    <t xml:space="preserve">اللغة الالمانية </t>
  </si>
  <si>
    <t xml:space="preserve">اللغة التركية </t>
  </si>
  <si>
    <t>اللغة الفارسية</t>
  </si>
  <si>
    <t>الدراسات الفلسفية والاجتماعية</t>
  </si>
  <si>
    <t>المكتبات</t>
  </si>
  <si>
    <t>الجغرافيا</t>
  </si>
  <si>
    <t>التاريخ</t>
  </si>
  <si>
    <t>الصحافة</t>
  </si>
  <si>
    <t>الآثار</t>
  </si>
  <si>
    <t>الحقوق</t>
  </si>
  <si>
    <t>حلب ادلب</t>
  </si>
  <si>
    <t>التربية</t>
  </si>
  <si>
    <t>البعث(حماه)</t>
  </si>
  <si>
    <t>الشريعة</t>
  </si>
  <si>
    <t>الاقتصاد</t>
  </si>
  <si>
    <t xml:space="preserve">الفنون الجميلة </t>
  </si>
  <si>
    <t>العلوم السياسية</t>
  </si>
  <si>
    <t>التربية الموسيقية</t>
  </si>
  <si>
    <t>التربية الرياضية</t>
  </si>
  <si>
    <t>علوم صحية</t>
  </si>
  <si>
    <t>السياحة</t>
  </si>
  <si>
    <t>المجموع</t>
  </si>
  <si>
    <t>الفرات</t>
  </si>
  <si>
    <t>المجموع العام</t>
  </si>
  <si>
    <t>طلاب الدراسات العليا للعام الدراسي 2007/2006</t>
  </si>
  <si>
    <t xml:space="preserve">الكلية                  </t>
  </si>
  <si>
    <t>دبلوم</t>
  </si>
  <si>
    <t>ماجستير</t>
  </si>
  <si>
    <t>دكتوراه</t>
  </si>
  <si>
    <t>هندسة معلوماتية</t>
  </si>
  <si>
    <t>هندسة كهرباء وميكانيك</t>
  </si>
  <si>
    <t>هندسة كيميائية وبترولية</t>
  </si>
  <si>
    <t>الفنون الجميلة</t>
  </si>
  <si>
    <t>العلوم</t>
  </si>
  <si>
    <t>الآداب والعلوم الإنسانية</t>
  </si>
  <si>
    <t>دبلوم التأهيل التربوي</t>
  </si>
  <si>
    <t>معهد التنمية الإدارية</t>
  </si>
  <si>
    <t>المعهد العالي لبحوث الليزر</t>
  </si>
  <si>
    <t>معهد التراث</t>
  </si>
  <si>
    <t xml:space="preserve">المعهد العالي للترجمة الفورية </t>
  </si>
  <si>
    <t xml:space="preserve">المعهد العالي للبحوث الزلزالية </t>
  </si>
  <si>
    <t>خريجو الدراسات العليا للعام الدراسي 2007/2006</t>
  </si>
  <si>
    <t>هندسة كهرباء ومكانيك</t>
  </si>
  <si>
    <t xml:space="preserve">العلوم السياسية </t>
  </si>
  <si>
    <t xml:space="preserve">تشرين </t>
  </si>
  <si>
    <t>أعداد الموفدون والعائدين من الإيفاد حسب الكلية والجنس للعام الدراسي 2007/2006</t>
  </si>
  <si>
    <t>الموفدون</t>
  </si>
  <si>
    <t>العائد من الإيفاد</t>
  </si>
  <si>
    <t>الهندسة الكهربائية والمكانيكية</t>
  </si>
  <si>
    <t>الهندسة التقنية</t>
  </si>
  <si>
    <t xml:space="preserve"> الفرات(دير الزور)</t>
  </si>
  <si>
    <t>معهد البحوث البحرية</t>
  </si>
  <si>
    <t>معهد البحوث البئية</t>
  </si>
  <si>
    <t>معهد اللغات</t>
  </si>
  <si>
    <t>معهد التنمية الادارية</t>
  </si>
  <si>
    <t xml:space="preserve">   الجامعة</t>
  </si>
  <si>
    <t>البيان</t>
  </si>
  <si>
    <t xml:space="preserve">الفرات </t>
  </si>
  <si>
    <t>اناث</t>
  </si>
  <si>
    <t>الزراعة الثانية دير الزور</t>
  </si>
  <si>
    <t>العلوم دير الزور</t>
  </si>
  <si>
    <t>الآداب والعلوم الانسانية</t>
  </si>
  <si>
    <t xml:space="preserve">الآداب الثانية دير الزور </t>
  </si>
  <si>
    <t>الآداب الثالثة درعا</t>
  </si>
  <si>
    <t>الاقتصاد الثانية درعا</t>
  </si>
  <si>
    <t>الآداب الثانية السويداء</t>
  </si>
  <si>
    <t>الزراعة الثانية السويداء</t>
  </si>
  <si>
    <t>الحقوق الثانية دير الزور</t>
  </si>
  <si>
    <t xml:space="preserve">الحقوق ادلب </t>
  </si>
  <si>
    <t>الزراعة الثالثة ادلب</t>
  </si>
  <si>
    <t>الزراعة  الحسكة</t>
  </si>
  <si>
    <t>الاداب الثالثة ادلب</t>
  </si>
  <si>
    <t>العلوم الثالثة الرقة</t>
  </si>
  <si>
    <t>الآداب الرابعة الرقة</t>
  </si>
  <si>
    <t>الآداب الخامسة الحسكة</t>
  </si>
  <si>
    <t>الحقوق الحسكة</t>
  </si>
  <si>
    <t>الآداب الثانية طرطوس</t>
  </si>
  <si>
    <t>التربية الثانية طرطوس</t>
  </si>
  <si>
    <t>الاقتصاد الثانية طرطوس</t>
  </si>
  <si>
    <t>الاقتصاد حماه</t>
  </si>
  <si>
    <t>التربية الثانية حماه</t>
  </si>
  <si>
    <t>أعداد الطلاب السوريين حسب الجنس والكلية للعام الدراسي 2007/2006 مرحلة جامعية عليا</t>
  </si>
  <si>
    <t>هندسة الهمك</t>
  </si>
  <si>
    <t>دبلوم تأهيل التربوي</t>
  </si>
  <si>
    <t>معهد العالي لبحوث الليزر</t>
  </si>
  <si>
    <t>المعهد العالي للتنمية  للإدارية</t>
  </si>
  <si>
    <t xml:space="preserve">المعهد العالي للدراسات الزلزالية </t>
  </si>
  <si>
    <t>اجمالي التربية</t>
  </si>
  <si>
    <t>اجمالي الاقتصاد</t>
  </si>
  <si>
    <t>اجمالي الاداب</t>
  </si>
  <si>
    <t>اجمالي الزراعة</t>
  </si>
  <si>
    <t>اجمالي العلوم</t>
  </si>
  <si>
    <t>الاداب و العلوم الانسانية</t>
  </si>
  <si>
    <t>اجمالي الحقوق</t>
  </si>
  <si>
    <t>سوري</t>
  </si>
  <si>
    <t>فلسطيني مقيم في سورية</t>
  </si>
  <si>
    <t>فلسطيني غير مقيم في سورية</t>
  </si>
  <si>
    <t>عربي</t>
  </si>
  <si>
    <t>أجنبي</t>
  </si>
  <si>
    <t>لغة عربية</t>
  </si>
  <si>
    <t>لغة إنكليزية</t>
  </si>
  <si>
    <t>لغة فرنسية</t>
  </si>
  <si>
    <t>لغة يابانية</t>
  </si>
  <si>
    <t>لغة فارسية</t>
  </si>
  <si>
    <t xml:space="preserve">لغة المانية </t>
  </si>
  <si>
    <t>تاريخ</t>
  </si>
  <si>
    <t>جغرافية</t>
  </si>
  <si>
    <t>فلسفة</t>
  </si>
  <si>
    <t>علم اجتماع</t>
  </si>
  <si>
    <t>إعلام</t>
  </si>
  <si>
    <t>مكتبات</t>
  </si>
  <si>
    <t>آثار</t>
  </si>
  <si>
    <t>تربية</t>
  </si>
  <si>
    <t>ميكانيك عام</t>
  </si>
  <si>
    <t>تصميم ميكانيك وانتاج</t>
  </si>
  <si>
    <t>طاقة الكهربائية</t>
  </si>
  <si>
    <t>ألكترون واتصالات</t>
  </si>
  <si>
    <t>حوا سيب</t>
  </si>
  <si>
    <t>هندسة طبية</t>
  </si>
  <si>
    <t>هندسة غزل ونسج</t>
  </si>
  <si>
    <t>لغة عربية السويداء</t>
  </si>
  <si>
    <t>تاريخ السويداء</t>
  </si>
  <si>
    <t>جغرافيا السويداء</t>
  </si>
  <si>
    <t>لغة عربية درعا</t>
  </si>
  <si>
    <t>رياضيات</t>
  </si>
  <si>
    <t>جيولوجيا</t>
  </si>
  <si>
    <t>علم الحياة</t>
  </si>
  <si>
    <t>أعداد الطلاب حسب ا لكلية و الجنسية والجنس للعام الدراسي 2007/2006 جامعة دمشق دراسات عليا</t>
  </si>
  <si>
    <t>طاقة كهربائية</t>
  </si>
  <si>
    <t>إلكترونيات واتصالات</t>
  </si>
  <si>
    <t>دبلوم تأهيل تربوي</t>
  </si>
  <si>
    <t>معهد تنمية إدارية</t>
  </si>
  <si>
    <t xml:space="preserve">المعهد العالي للبحوث السكانية </t>
  </si>
  <si>
    <t>أعداد الطلاب حسب ا لكلية و الجنسية والجنس للعام الدراسي 2007/2006 جامعة حلب جامعية أولى</t>
  </si>
  <si>
    <t xml:space="preserve"> أجنبي</t>
  </si>
  <si>
    <t>طب بشري</t>
  </si>
  <si>
    <t>طب أسنان</t>
  </si>
  <si>
    <t>الهندسة الزراعية الأولى</t>
  </si>
  <si>
    <t>لغة تركية</t>
  </si>
  <si>
    <t>الكيمياء</t>
  </si>
  <si>
    <t>الفيزياء</t>
  </si>
  <si>
    <t xml:space="preserve">الشريعة </t>
  </si>
  <si>
    <t>الزراعة ادلب</t>
  </si>
  <si>
    <t>التربية ادلب</t>
  </si>
  <si>
    <t>الآداب ادلب</t>
  </si>
  <si>
    <t>أعداد الطلاب حسب ا لكلية و الجنسية والجنس للعام الدراسي 2007/2006 جامعة حلب دراسات عليا</t>
  </si>
  <si>
    <t>الآداب</t>
  </si>
  <si>
    <t>تربية ثانية (طرطوس)</t>
  </si>
  <si>
    <t>هندسة مكانيك</t>
  </si>
  <si>
    <t>هندسة كهرباء</t>
  </si>
  <si>
    <t>هندسة عمارة</t>
  </si>
  <si>
    <t>هندسة مدنية</t>
  </si>
  <si>
    <t>هندسة زراعية</t>
  </si>
  <si>
    <t>اقتصاد</t>
  </si>
  <si>
    <t>صيدلة</t>
  </si>
  <si>
    <t>تمريض</t>
  </si>
  <si>
    <t>رياضة</t>
  </si>
  <si>
    <t>الاقتصاد طرطوس</t>
  </si>
  <si>
    <t>لغة عربية طرطوس</t>
  </si>
  <si>
    <t>لغة إنكليزية  طرطوس</t>
  </si>
  <si>
    <t>لغة فرنسية طرطوس</t>
  </si>
  <si>
    <t>أعداد الطلاب حسب ا لكلية و الجنسية والجنس للعام الدراسي 2007/2006 جامعة تشرين / دراسات عليا</t>
  </si>
  <si>
    <t>أعداد الطلاب حسب ا لكلية و الجنسية والجنس للعام الدراسي 2007/2006 جامعة البعث جامعية أولى</t>
  </si>
  <si>
    <t>طب بيطري</t>
  </si>
  <si>
    <t>هندسة معمارية</t>
  </si>
  <si>
    <t>كيماوية وبترولية</t>
  </si>
  <si>
    <t>العلوم الصحية</t>
  </si>
  <si>
    <t>التربية الثانية حماة</t>
  </si>
  <si>
    <t>التربية الرياضية حماه</t>
  </si>
  <si>
    <t>أعداد الطلاب حسب ا لكلية و الجنسية والجنس للعام الدراسي 2007/2006 جامعة البعث/ دراسات عليا/</t>
  </si>
  <si>
    <t xml:space="preserve">علوم الحياة </t>
  </si>
  <si>
    <t xml:space="preserve">هندسة مكانيك </t>
  </si>
  <si>
    <t>دبلوم ترجمة</t>
  </si>
  <si>
    <t>أعداد الطلاب حسب ا لكلية و الجنسية والجنس للعام الدراسي 2007/2006 جامعة الفرات مرحلة  جامعية أولى</t>
  </si>
  <si>
    <t>الطب البشري دير الزور</t>
  </si>
  <si>
    <t>الهندسة الزراعية دير الزور</t>
  </si>
  <si>
    <t>كيمياء دير الزور</t>
  </si>
  <si>
    <t>رياضيات دير الزور</t>
  </si>
  <si>
    <t>فيزياء دير الزور</t>
  </si>
  <si>
    <t>اللغة العربية دير الزور</t>
  </si>
  <si>
    <t>اللغة الإنكليزية  دير الزور</t>
  </si>
  <si>
    <t>تاريخ دير الزور</t>
  </si>
  <si>
    <t>تربية دير الزور (معلم صف)</t>
  </si>
  <si>
    <t>تربية دير الزور (رياض أطفال)</t>
  </si>
  <si>
    <t>الحقوق دير الزور</t>
  </si>
  <si>
    <t>هندسة بتروكيميائية دير الزور</t>
  </si>
  <si>
    <t>الهندسة المدنية الرقة</t>
  </si>
  <si>
    <t>التربية الرقة</t>
  </si>
  <si>
    <t>العلوم الرقة (رياضيات)</t>
  </si>
  <si>
    <t>لغة عربية  الرقة</t>
  </si>
  <si>
    <t>التربية  الحسكة</t>
  </si>
  <si>
    <t xml:space="preserve">زراعة الحسكة </t>
  </si>
  <si>
    <t xml:space="preserve">اقتصاد دير الزور </t>
  </si>
  <si>
    <t>أعداد الطلاب حسب ا لكلية و الجنسية والجنس للعام الدراسي 2007/2006 جامعة الفر ات دراسات عليا</t>
  </si>
  <si>
    <t>الهندسة الزراعية الثانية</t>
  </si>
  <si>
    <t>الاداب الاولى</t>
  </si>
  <si>
    <t>الاداب الثانية</t>
  </si>
  <si>
    <t>السويداء (معلم صف)</t>
  </si>
  <si>
    <t xml:space="preserve"> السويداء (ارشاد نفسي )</t>
  </si>
  <si>
    <t>التربية الثانية</t>
  </si>
  <si>
    <t xml:space="preserve"> درعا (معلم صف)</t>
  </si>
  <si>
    <t xml:space="preserve"> درعا ( ارشاد نفسي)</t>
  </si>
  <si>
    <t>التربية الثالثة</t>
  </si>
  <si>
    <t>الهندسة الميكانيكية و الكهربائية</t>
  </si>
  <si>
    <t>الاداب</t>
  </si>
  <si>
    <t>اعضاء الهيئة التعليمية في الجامعات السورية حسب الجنس و الجامعة و الكلية لعام 2006-2007</t>
  </si>
  <si>
    <t>أستاذ</t>
  </si>
  <si>
    <t>أستاذ مساعد</t>
  </si>
  <si>
    <t>مدرس</t>
  </si>
  <si>
    <t>مدرس تعليم عالي</t>
  </si>
  <si>
    <t>معيد</t>
  </si>
  <si>
    <t>فني</t>
  </si>
  <si>
    <t xml:space="preserve">المجموع </t>
  </si>
  <si>
    <t xml:space="preserve">ذكور </t>
  </si>
  <si>
    <t xml:space="preserve">دمشق </t>
  </si>
  <si>
    <t>الهندسة الميكانيكية الكهربائية</t>
  </si>
  <si>
    <t>ادلب</t>
  </si>
  <si>
    <t>طرطوس</t>
  </si>
  <si>
    <t>الآداب والعلوم والإنسانية</t>
  </si>
  <si>
    <t>التر بية</t>
  </si>
  <si>
    <t xml:space="preserve">الحسكة </t>
  </si>
  <si>
    <t>تربية موسيقية</t>
  </si>
  <si>
    <t>بحوث بحرية</t>
  </si>
  <si>
    <t>تعليم اللغات</t>
  </si>
  <si>
    <t>بحوث البيئة</t>
  </si>
  <si>
    <t>معهد العالي لليزر</t>
  </si>
  <si>
    <t xml:space="preserve">أعداد الطلاب المسجلين في جامعة دمشق حسب الكلية والسنة الدراسية للعام الدراسي 2007/2006 </t>
  </si>
  <si>
    <t>السنة الأولى</t>
  </si>
  <si>
    <t>السنة الثانية</t>
  </si>
  <si>
    <t>السنة الثالثة</t>
  </si>
  <si>
    <t>السنة الرابعة</t>
  </si>
  <si>
    <t>السنة الخامسة</t>
  </si>
  <si>
    <t>السنة السادسة</t>
  </si>
  <si>
    <t>الإجمالي</t>
  </si>
  <si>
    <t>مستجد</t>
  </si>
  <si>
    <t>قديم</t>
  </si>
  <si>
    <t>إجمالي</t>
  </si>
  <si>
    <t>الجغرافية</t>
  </si>
  <si>
    <t>علم الاجتماع</t>
  </si>
  <si>
    <t>الفلسفة</t>
  </si>
  <si>
    <t>الأعلام</t>
  </si>
  <si>
    <t>لغة المانية</t>
  </si>
  <si>
    <t>التربية إرشاد نفسي</t>
  </si>
  <si>
    <t>التربية علم نفس</t>
  </si>
  <si>
    <t>التربية معلم صف</t>
  </si>
  <si>
    <t>الهندسات</t>
  </si>
  <si>
    <t>مدنية</t>
  </si>
  <si>
    <t>معمارية</t>
  </si>
  <si>
    <t>معلوماتية</t>
  </si>
  <si>
    <t>مكانيك عام</t>
  </si>
  <si>
    <t>طبية</t>
  </si>
  <si>
    <t>تصميم مكانيك وانتاج</t>
  </si>
  <si>
    <t>إلكترونيات</t>
  </si>
  <si>
    <t>هندسة حوا سيب</t>
  </si>
  <si>
    <t>غزل ونسيج</t>
  </si>
  <si>
    <t>اقتصاد ثانية درعا</t>
  </si>
  <si>
    <t>أعداد الطلاب المسجلين في جامعة  حلب حسب الكلية والسنة الدراسية للعام الدراسي 2005/2006</t>
  </si>
  <si>
    <t>اللغة التركية</t>
  </si>
  <si>
    <t>الإرشاد نفسي</t>
  </si>
  <si>
    <t>مناهج وطرق تدريس</t>
  </si>
  <si>
    <t>حقوق</t>
  </si>
  <si>
    <t xml:space="preserve">صيدلة </t>
  </si>
  <si>
    <t>العلوم(الفيزياء)</t>
  </si>
  <si>
    <t>العلوم(الكيمياء)</t>
  </si>
  <si>
    <t>العلوم(جيولوجيا)</t>
  </si>
  <si>
    <t>العلوم(إحصاء رياضي)</t>
  </si>
  <si>
    <t>العلوم(علم الحياة)</t>
  </si>
  <si>
    <t>هندسة مكانيك/صناعية</t>
  </si>
  <si>
    <t>هندسة مكانيك(نووية)</t>
  </si>
  <si>
    <t>هندسة علوم المواد الهندسية)</t>
  </si>
  <si>
    <t>هندسة مكانيك(طيران)</t>
  </si>
  <si>
    <t>هندسة مكانيك(الطاقة)</t>
  </si>
  <si>
    <t>تصميم مكانيك الإنتاج</t>
  </si>
  <si>
    <t>آلات زراعية</t>
  </si>
  <si>
    <t>الغزل والنسيج</t>
  </si>
  <si>
    <t>هندسة كهرباء حاسبات</t>
  </si>
  <si>
    <t>تحكم آلي</t>
  </si>
  <si>
    <t>إلكترون</t>
  </si>
  <si>
    <t>قدرة كهربائية</t>
  </si>
  <si>
    <t>آلات  القيادة الكهربائية</t>
  </si>
  <si>
    <t>الاتصالات</t>
  </si>
  <si>
    <t>هندسة تقنية البيئية</t>
  </si>
  <si>
    <t xml:space="preserve">كلية الشريعة </t>
  </si>
  <si>
    <t xml:space="preserve">كلية الفنون الجميلة </t>
  </si>
  <si>
    <t>اللغة العربية ادلب</t>
  </si>
  <si>
    <t>كلية الحقوق ادلب</t>
  </si>
  <si>
    <t>أعداد الطلاب المسجلين في جامعة تشرين حسب الكلية والسنة الدراسية للعام الدراسي 2007/2006</t>
  </si>
  <si>
    <t>التربية (مناهج)</t>
  </si>
  <si>
    <t>التربية- إرشاد نفسي</t>
  </si>
  <si>
    <t>التربية- معلم صف</t>
  </si>
  <si>
    <t>حاسبات وتحكم آلي</t>
  </si>
  <si>
    <t>هندسة بحرية</t>
  </si>
  <si>
    <t>اللغة العربية طرطوس</t>
  </si>
  <si>
    <t>اللغة الإنكليزية طرطوس</t>
  </si>
  <si>
    <t>اللغة الفرنسية طرطوس</t>
  </si>
  <si>
    <t>أعداد الطلاب المسجلين في جامعة البعث حسب الكلية والسنة الدراسية للعام الدراسي 2007/2006</t>
  </si>
  <si>
    <t>مناهج</t>
  </si>
  <si>
    <t xml:space="preserve">  هندسة الإلكترونيات</t>
  </si>
  <si>
    <t xml:space="preserve">  تحكم الآلي</t>
  </si>
  <si>
    <t xml:space="preserve"> طاقة كهربائية</t>
  </si>
  <si>
    <t>قوى ميكانيكية</t>
  </si>
  <si>
    <t xml:space="preserve"> إنتاج وتصميم</t>
  </si>
  <si>
    <t xml:space="preserve"> معمارية</t>
  </si>
  <si>
    <t>الهندسة البترولية</t>
  </si>
  <si>
    <t>الهندسة الكيميائية</t>
  </si>
  <si>
    <t>الهندسة الغذائية</t>
  </si>
  <si>
    <t>هندسة الغزل و النسيج</t>
  </si>
  <si>
    <t>العلوم الصحية البعث</t>
  </si>
  <si>
    <t>أعداد الطلاب المسجلين في جامعة الفرات  حسب الكلية والسنة الدراسية للعام الدراسي 2007/2006</t>
  </si>
  <si>
    <t>الزراعة ديرا لزور</t>
  </si>
  <si>
    <t xml:space="preserve"> فيزياء ديرا لزور</t>
  </si>
  <si>
    <t>كيمياء ديرا لزور</t>
  </si>
  <si>
    <t>لغة عربية ديرا لزور</t>
  </si>
  <si>
    <t>لغة إنكليزية ديرا لزور</t>
  </si>
  <si>
    <t>لغة فرنسية ديرا لزور</t>
  </si>
  <si>
    <t xml:space="preserve">تاريخ دير الزور </t>
  </si>
  <si>
    <t>اللغة العربية الحسكة</t>
  </si>
  <si>
    <t>اللغة العربية الرقة</t>
  </si>
  <si>
    <t>التربية الحسكة</t>
  </si>
  <si>
    <t>الرياضيات الرقة</t>
  </si>
  <si>
    <t>اقتصاد دير الزور</t>
  </si>
  <si>
    <t>زراعة الحسكة</t>
  </si>
  <si>
    <t>الآداب الاولى</t>
  </si>
  <si>
    <t>التربية الاولى</t>
  </si>
  <si>
    <t>السويداء(معلم صف)</t>
  </si>
  <si>
    <t>السويداء(ارشاد نفسي)</t>
  </si>
  <si>
    <t xml:space="preserve">التربية الثانية </t>
  </si>
  <si>
    <t>درعا (معلم صف)</t>
  </si>
  <si>
    <t>درعا (ارشاد نفسي)</t>
  </si>
  <si>
    <t>هندسة الميــكــانيـــك و الكهرباء</t>
  </si>
  <si>
    <t>التربية الثانية ادلب</t>
  </si>
  <si>
    <t>دير الزور (معلم صف)</t>
  </si>
  <si>
    <t>دير الزور (رياض أطفال)</t>
  </si>
  <si>
    <t>الهندسة البتر وكيميائية ديرالزور</t>
  </si>
  <si>
    <t>طالبات وخريجات مدرسة التمريض للعام  2007/2006</t>
  </si>
  <si>
    <t>طالبات</t>
  </si>
  <si>
    <t>خريجات</t>
  </si>
  <si>
    <t>أعداد الطلاب المقيمين في المدينة الجامعية للعام 2007/2006</t>
  </si>
  <si>
    <t xml:space="preserve">عدد الوحدات </t>
  </si>
  <si>
    <t xml:space="preserve">عدد الآسرة </t>
  </si>
  <si>
    <t xml:space="preserve">عدد الطلاب المقيمين </t>
  </si>
  <si>
    <t>أعداد الكليات لعام 2007/2006</t>
  </si>
  <si>
    <t>العــدد</t>
  </si>
  <si>
    <t>اعداد طلاب التعليم الموازي للعام الدراسي 200602007</t>
  </si>
  <si>
    <t>الهندسة الكهربائية والميكانيكية</t>
  </si>
  <si>
    <t xml:space="preserve">زراعة ثانية دير الزور </t>
  </si>
  <si>
    <t xml:space="preserve">زراعة ادلب </t>
  </si>
  <si>
    <t xml:space="preserve">الطب البيطري </t>
  </si>
  <si>
    <t xml:space="preserve">العلوم </t>
  </si>
  <si>
    <t xml:space="preserve">علوم ثانية دير الزور </t>
  </si>
  <si>
    <t xml:space="preserve">علوم الرقة </t>
  </si>
  <si>
    <t xml:space="preserve">الاقتصاد </t>
  </si>
  <si>
    <t>اقتصاد طرطوس</t>
  </si>
  <si>
    <t xml:space="preserve">الحقوق </t>
  </si>
  <si>
    <t xml:space="preserve">حقوق الحسكة </t>
  </si>
  <si>
    <t xml:space="preserve">الاداب الثانية </t>
  </si>
  <si>
    <t xml:space="preserve">اداب طرطوس </t>
  </si>
  <si>
    <t>آداب ادلب</t>
  </si>
  <si>
    <t xml:space="preserve">آداب الحسكة </t>
  </si>
  <si>
    <t xml:space="preserve">آداب الرقة </t>
  </si>
  <si>
    <t xml:space="preserve">التربية </t>
  </si>
  <si>
    <t xml:space="preserve">تربية ثانية </t>
  </si>
  <si>
    <t xml:space="preserve">تربية الحسكة </t>
  </si>
  <si>
    <t xml:space="preserve">تربية الرقة </t>
  </si>
  <si>
    <t xml:space="preserve">تربية ادلب </t>
  </si>
  <si>
    <t xml:space="preserve">تمريض </t>
  </si>
  <si>
    <t>شريعة</t>
  </si>
  <si>
    <t>علوم سياسية</t>
  </si>
  <si>
    <t xml:space="preserve">السياحة </t>
  </si>
  <si>
    <t xml:space="preserve">علوم صحية حمص </t>
  </si>
  <si>
    <t xml:space="preserve">هندسة بتروكيميائية دير الزور </t>
  </si>
  <si>
    <t>أعداد المستجدين في التعليم الموازي</t>
  </si>
  <si>
    <t>آداب \ طرطوس</t>
  </si>
  <si>
    <t>الاقتصاد \ طرطوس</t>
  </si>
  <si>
    <t>تربية \ طرطوس</t>
  </si>
  <si>
    <t>تربية \ دير الزور</t>
  </si>
  <si>
    <t>حقوق \ دير الزور</t>
  </si>
  <si>
    <t>حقوق \ الحسكة</t>
  </si>
  <si>
    <t>زراعة \ دير الزور</t>
  </si>
  <si>
    <t>زراعة \ الحسكة</t>
  </si>
  <si>
    <t>الزراعة الثانية \ ادلب</t>
  </si>
  <si>
    <t>الهندسة الكيميائية و البترولية</t>
  </si>
  <si>
    <t>كلية التربية الموسيقية</t>
  </si>
  <si>
    <t>اعداد خريجي التعليم الموازي للعام الدراسي 2006-2007</t>
  </si>
  <si>
    <t xml:space="preserve">آداب دير الزور </t>
  </si>
  <si>
    <t>أعداد طلاب التعليم المفتوح للعام الدراسي 2007/2006</t>
  </si>
  <si>
    <t xml:space="preserve">الكلية </t>
  </si>
  <si>
    <t xml:space="preserve">جامعة دمشق </t>
  </si>
  <si>
    <t xml:space="preserve">جامعة حلب </t>
  </si>
  <si>
    <t xml:space="preserve">جامعة تشرين </t>
  </si>
  <si>
    <t xml:space="preserve">جامعة البعث </t>
  </si>
  <si>
    <t xml:space="preserve">جامعة الفرات </t>
  </si>
  <si>
    <t xml:space="preserve">ترجمة </t>
  </si>
  <si>
    <t xml:space="preserve">إعلام </t>
  </si>
  <si>
    <t xml:space="preserve">دراسات قانونية </t>
  </si>
  <si>
    <t xml:space="preserve">رياض أطفال </t>
  </si>
  <si>
    <t xml:space="preserve">محاسبة </t>
  </si>
  <si>
    <t xml:space="preserve">الحاسب </t>
  </si>
  <si>
    <t xml:space="preserve">استصلاح الأراضي </t>
  </si>
  <si>
    <t xml:space="preserve">إدارة أعمال </t>
  </si>
  <si>
    <t xml:space="preserve">تأمين ومصارف </t>
  </si>
  <si>
    <t xml:space="preserve">معلم صف </t>
  </si>
  <si>
    <t xml:space="preserve">معلوماتية </t>
  </si>
  <si>
    <t xml:space="preserve">تربية </t>
  </si>
  <si>
    <t xml:space="preserve">حقوق </t>
  </si>
  <si>
    <t xml:space="preserve">تعميق التأهيل التربوي </t>
  </si>
  <si>
    <t>تجارة وتسويق الكتروني</t>
  </si>
  <si>
    <t>أعداد خريجي التعليم المفتوح للعام الدراسي 2007/2006</t>
  </si>
  <si>
    <t>أعداد الطلاب والمستجدون في الجامعات الخاصة للعام الدراسي 2007/2006</t>
  </si>
  <si>
    <t>اسم الجامعة</t>
  </si>
  <si>
    <t xml:space="preserve">الاختصاصات </t>
  </si>
  <si>
    <t xml:space="preserve">المستجدون </t>
  </si>
  <si>
    <t xml:space="preserve">الطلاب </t>
  </si>
  <si>
    <t xml:space="preserve">جامعة المأمون الخاصة للعلوم والتكنولوجيا </t>
  </si>
  <si>
    <t xml:space="preserve">العلوم الادارية والمالية </t>
  </si>
  <si>
    <t xml:space="preserve">إدارة الأعمال </t>
  </si>
  <si>
    <t xml:space="preserve">العلوم المالية والمصرفية </t>
  </si>
  <si>
    <t xml:space="preserve">التسويق والتجارة الالكترونية </t>
  </si>
  <si>
    <t xml:space="preserve">الهندسة والتكنولوجيا </t>
  </si>
  <si>
    <t xml:space="preserve">هندسة نظم الحاسب </t>
  </si>
  <si>
    <t xml:space="preserve">ه. تكنولوجيا الاتصالات </t>
  </si>
  <si>
    <t xml:space="preserve">علوم الحاسوب </t>
  </si>
  <si>
    <t xml:space="preserve">اللغات الحية والعلوم الانسانية </t>
  </si>
  <si>
    <t xml:space="preserve">اللغة الانكليزية </t>
  </si>
  <si>
    <t xml:space="preserve">المجموع  </t>
  </si>
  <si>
    <t xml:space="preserve">الجامعة الخاصة للعلوم والفنون </t>
  </si>
  <si>
    <t xml:space="preserve">الدراسة عامة </t>
  </si>
  <si>
    <t xml:space="preserve">الهندسة المعمارية </t>
  </si>
  <si>
    <t xml:space="preserve">جامعة القلمون الخاصة </t>
  </si>
  <si>
    <t xml:space="preserve">العلوم التطبيقية </t>
  </si>
  <si>
    <t xml:space="preserve">الهندسة </t>
  </si>
  <si>
    <t>تكنولوجيا المعلومات</t>
  </si>
  <si>
    <t xml:space="preserve">هندسة الحواسيب </t>
  </si>
  <si>
    <t xml:space="preserve">الاتصالات والالكترونيات </t>
  </si>
  <si>
    <t xml:space="preserve">العلاقات الدولية </t>
  </si>
  <si>
    <t xml:space="preserve">لايوجد </t>
  </si>
  <si>
    <t xml:space="preserve">الأعمال والإدارة </t>
  </si>
  <si>
    <t xml:space="preserve">الخدمات الطبية </t>
  </si>
  <si>
    <t xml:space="preserve">الطب البشري </t>
  </si>
  <si>
    <t xml:space="preserve">طب الأسنان </t>
  </si>
  <si>
    <t xml:space="preserve">الصيدلة </t>
  </si>
  <si>
    <t xml:space="preserve">التغذية </t>
  </si>
  <si>
    <t xml:space="preserve">العمارة </t>
  </si>
  <si>
    <t xml:space="preserve">الفنون التطبيقية </t>
  </si>
  <si>
    <t xml:space="preserve">جامعة الاتحاد الخاصة </t>
  </si>
  <si>
    <t xml:space="preserve">لا يوجد </t>
  </si>
  <si>
    <t xml:space="preserve">هندسة العمارة </t>
  </si>
  <si>
    <t xml:space="preserve">العلوم الادارية </t>
  </si>
  <si>
    <t xml:space="preserve">الجامعة الدولية الخاصة للعلوم والتكنولوجيا </t>
  </si>
  <si>
    <t xml:space="preserve">الحاسوب </t>
  </si>
  <si>
    <t xml:space="preserve">المعمارية </t>
  </si>
  <si>
    <t xml:space="preserve">الكهربائية </t>
  </si>
  <si>
    <t xml:space="preserve">تقنيات المعلومات </t>
  </si>
  <si>
    <t>برمجيات الحاسوب</t>
  </si>
  <si>
    <t xml:space="preserve">نظم معلومات حاسوبية </t>
  </si>
  <si>
    <t xml:space="preserve">المحاسبة </t>
  </si>
  <si>
    <t xml:space="preserve">التسويق </t>
  </si>
  <si>
    <t xml:space="preserve">الإدارة المالية والمصرفية </t>
  </si>
  <si>
    <t>نظم معلومات الأعمال</t>
  </si>
  <si>
    <t xml:space="preserve">الاداب والعلوم </t>
  </si>
  <si>
    <t xml:space="preserve">التصميم الداخلي </t>
  </si>
  <si>
    <t xml:space="preserve">التصميم الغرافيكي </t>
  </si>
  <si>
    <t xml:space="preserve">الجامعة العربية الأوروبية الخاصة </t>
  </si>
  <si>
    <t xml:space="preserve">إدارة </t>
  </si>
  <si>
    <t xml:space="preserve">علوم المعلوماتية </t>
  </si>
  <si>
    <t>هندسة الحواسيب والاتصالات</t>
  </si>
  <si>
    <t xml:space="preserve">هندسة المعلوماتية </t>
  </si>
  <si>
    <t xml:space="preserve">الفنون </t>
  </si>
  <si>
    <t xml:space="preserve">جامعة الوادي السورية الألمانية </t>
  </si>
  <si>
    <t xml:space="preserve">كلية العلوم الادارية والاقتصادية </t>
  </si>
  <si>
    <t xml:space="preserve">التسويق الالكتروني والعلاقات العامة والدعاية  </t>
  </si>
  <si>
    <t xml:space="preserve">المصارف والتمويل الالكتروني </t>
  </si>
  <si>
    <t xml:space="preserve">الإدارة والأعمال الالكترونية </t>
  </si>
  <si>
    <t xml:space="preserve">كلية الهندسة </t>
  </si>
  <si>
    <t xml:space="preserve">معلوماتية إدارة الأعمال </t>
  </si>
  <si>
    <t xml:space="preserve">الكمبيوتر </t>
  </si>
  <si>
    <t xml:space="preserve">الجامعة السورية الدولية الخاصة للعلوم والتكنولوجيا </t>
  </si>
  <si>
    <t xml:space="preserve">هندسة الحاسوب والمعلوماتية </t>
  </si>
  <si>
    <t xml:space="preserve">هندسة البترول </t>
  </si>
  <si>
    <t xml:space="preserve">المجموع الكلي </t>
  </si>
  <si>
    <t>أعداد الخريجين في الجامعات الخاصة للعام الدراسي 2007/2006</t>
  </si>
  <si>
    <t xml:space="preserve">اسم الجامعة </t>
  </si>
  <si>
    <t xml:space="preserve">اناث </t>
  </si>
  <si>
    <t>التصميم الداخلي</t>
  </si>
  <si>
    <t>الاتصالات البصرية ( الغرافيك )</t>
  </si>
  <si>
    <t>العلوم الدبلوماسية</t>
  </si>
  <si>
    <t>العلاقات الدولية</t>
  </si>
  <si>
    <t xml:space="preserve">تمويل و بنوك </t>
  </si>
  <si>
    <t>نظم معلومات ادارية</t>
  </si>
  <si>
    <t xml:space="preserve">ادارة </t>
  </si>
  <si>
    <t>تسويق</t>
  </si>
  <si>
    <t>أعداد الطلاب  والخرجين للعام الدراسي 2007/2006 مرحلة جامعية أولى</t>
  </si>
  <si>
    <t xml:space="preserve">البرنامج التعليمي </t>
  </si>
  <si>
    <t>تكنولوجيا المعلومات BIT</t>
  </si>
  <si>
    <t>هندسة النظم المعلوماتية ISE</t>
  </si>
  <si>
    <t>الدبلوم الوطني العالي للمعلوماتية HND</t>
  </si>
  <si>
    <t>أعداد الطلاب  والخرجين للعام الدراسي 2007/2006 دراسات عليا</t>
  </si>
  <si>
    <t>دبلوم التاهيل التربوي</t>
  </si>
  <si>
    <t>أعداد اعضاء الهيئة التعليمية 2006 / 2007</t>
  </si>
  <si>
    <t xml:space="preserve">من العاملين في الجامعة </t>
  </si>
  <si>
    <t>من خارج الجامعة</t>
  </si>
  <si>
    <t>الدرجة العلمية</t>
  </si>
  <si>
    <t>الجنس</t>
  </si>
  <si>
    <t xml:space="preserve">ماجستير \ دبلوم </t>
  </si>
  <si>
    <t>اجازة</t>
  </si>
  <si>
    <t>ذكر</t>
  </si>
  <si>
    <t>انثى</t>
  </si>
  <si>
    <t>السنة التحضيرية ( اللغة الانكليزية )</t>
  </si>
  <si>
    <t>تربية أولى</t>
  </si>
  <si>
    <t xml:space="preserve">أعداد الطلاب حسب ا لكلية و الجنسية والجنس للعام الدراسي 2007/2006 جامعة دمشق مرحلة جامعية أولى </t>
  </si>
  <si>
    <t xml:space="preserve">أعداد الطلاب حسب ا لكلية و الجنسية والجنس للعام الدراسي 2007/2006 جامعة تشرين /مرحلة جامعية أولى </t>
  </si>
  <si>
    <t>أعداد الطلاب السوريين حسب الجنس والكلية للعام الدراسي 2007/2006 مرحلة جامعية أولى</t>
  </si>
  <si>
    <t>التربية - الحسكة</t>
  </si>
  <si>
    <t>التربية - الرقة</t>
  </si>
  <si>
    <t>التربية - ادلب</t>
  </si>
  <si>
    <t>التربية - طرطوس</t>
  </si>
  <si>
    <t>التربية - حماه</t>
  </si>
  <si>
    <t>التربية - درعا</t>
  </si>
  <si>
    <t>التربية - السويداء</t>
  </si>
  <si>
    <t xml:space="preserve">اجمالي الزراعة </t>
  </si>
  <si>
    <t xml:space="preserve">مج </t>
  </si>
  <si>
    <t>المعهد العالي لبحوث البيئة</t>
  </si>
  <si>
    <t xml:space="preserve">المعهد العالي للبحوث البحرية </t>
  </si>
  <si>
    <t xml:space="preserve">المعهد العالي لبحوث البيئة </t>
  </si>
  <si>
    <t xml:space="preserve">المعهد العالي لبحوث البحرية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</si>
</sst>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Simplified Arabic"/>
      <charset val="178"/>
    </font>
    <font>
      <sz val="14"/>
      <color theme="1"/>
      <name val="Simplified Arabic"/>
      <charset val="17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49">
    <xf numFmtId="0" fontId="0" fillId="0" borderId="0" xfId="0"/>
    <xf numFmtId="0" fontId="2" fillId="0" borderId="0" xfId="1"/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1" fontId="4" fillId="4" borderId="2" xfId="0" applyNumberFormat="1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readingOrder="2"/>
    </xf>
    <xf numFmtId="1" fontId="5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readingOrder="2"/>
    </xf>
    <xf numFmtId="1" fontId="4" fillId="5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 readingOrder="2"/>
    </xf>
    <xf numFmtId="1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vertical="center" wrapText="1" readingOrder="2"/>
    </xf>
    <xf numFmtId="0" fontId="4" fillId="5" borderId="3" xfId="0" applyFont="1" applyFill="1" applyBorder="1" applyAlignment="1">
      <alignment horizontal="center" vertical="center" wrapText="1" readingOrder="2"/>
    </xf>
    <xf numFmtId="1" fontId="5" fillId="3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3" borderId="12" xfId="0" applyFont="1" applyFill="1" applyBorder="1" applyAlignment="1">
      <alignment horizontal="center" vertical="center" wrapText="1" readingOrder="2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5" fillId="0" borderId="0" xfId="0" applyFont="1" applyAlignment="1"/>
    <xf numFmtId="0" fontId="4" fillId="3" borderId="2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1" applyFont="1"/>
    <xf numFmtId="0" fontId="4" fillId="3" borderId="1" xfId="1" applyFont="1" applyFill="1" applyBorder="1" applyAlignment="1">
      <alignment horizontal="center" vertical="center" wrapText="1" readingOrder="2"/>
    </xf>
    <xf numFmtId="0" fontId="4" fillId="4" borderId="1" xfId="1" applyFont="1" applyFill="1" applyBorder="1" applyAlignment="1">
      <alignment horizontal="center" vertical="center" wrapText="1" readingOrder="2"/>
    </xf>
    <xf numFmtId="0" fontId="4" fillId="0" borderId="0" xfId="1" applyFont="1" applyBorder="1" applyAlignment="1">
      <alignment vertical="center" wrapText="1" readingOrder="2"/>
    </xf>
    <xf numFmtId="0" fontId="4" fillId="3" borderId="2" xfId="1" applyFont="1" applyFill="1" applyBorder="1" applyAlignment="1">
      <alignment horizontal="center" vertical="center" wrapText="1" readingOrder="2"/>
    </xf>
    <xf numFmtId="0" fontId="4" fillId="4" borderId="2" xfId="1" applyFont="1" applyFill="1" applyBorder="1" applyAlignment="1">
      <alignment horizontal="center" vertical="center" wrapText="1" readingOrder="2"/>
    </xf>
    <xf numFmtId="0" fontId="4" fillId="0" borderId="2" xfId="1" applyFont="1" applyBorder="1" applyAlignment="1">
      <alignment horizontal="center" vertical="center" wrapText="1" readingOrder="2"/>
    </xf>
    <xf numFmtId="0" fontId="4" fillId="0" borderId="1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center" vertical="center"/>
    </xf>
    <xf numFmtId="1" fontId="4" fillId="4" borderId="2" xfId="1" applyNumberFormat="1" applyFont="1" applyFill="1" applyBorder="1" applyAlignment="1">
      <alignment horizontal="center" vertical="center" wrapText="1" readingOrder="2"/>
    </xf>
    <xf numFmtId="0" fontId="4" fillId="4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 readingOrder="2"/>
    </xf>
    <xf numFmtId="1" fontId="4" fillId="5" borderId="2" xfId="1" applyNumberFormat="1" applyFont="1" applyFill="1" applyBorder="1" applyAlignment="1">
      <alignment horizontal="center" vertical="center" wrapText="1" readingOrder="2"/>
    </xf>
    <xf numFmtId="1" fontId="5" fillId="5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 wrapText="1" readingOrder="2"/>
    </xf>
    <xf numFmtId="1" fontId="5" fillId="3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0" fontId="4" fillId="4" borderId="2" xfId="3" applyFont="1" applyFill="1" applyBorder="1" applyAlignment="1">
      <alignment horizontal="center" wrapText="1"/>
    </xf>
    <xf numFmtId="0" fontId="4" fillId="0" borderId="0" xfId="3" applyFont="1" applyAlignment="1">
      <alignment horizontal="center"/>
    </xf>
    <xf numFmtId="0" fontId="4" fillId="4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wrapText="1"/>
    </xf>
    <xf numFmtId="0" fontId="4" fillId="3" borderId="2" xfId="3" applyFont="1" applyFill="1" applyBorder="1" applyAlignment="1">
      <alignment horizont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" fontId="4" fillId="4" borderId="2" xfId="2" applyNumberFormat="1" applyFont="1" applyFill="1" applyBorder="1" applyAlignment="1">
      <alignment horizontal="center" vertical="center" wrapText="1" readingOrder="2"/>
    </xf>
    <xf numFmtId="0" fontId="5" fillId="0" borderId="0" xfId="2" applyFont="1"/>
    <xf numFmtId="1" fontId="4" fillId="3" borderId="2" xfId="2" applyNumberFormat="1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readingOrder="2"/>
    </xf>
    <xf numFmtId="0" fontId="4" fillId="4" borderId="5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13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90"/>
    </xf>
    <xf numFmtId="0" fontId="4" fillId="5" borderId="5" xfId="0" applyFont="1" applyFill="1" applyBorder="1" applyAlignment="1">
      <alignment horizontal="center" vertical="center" textRotation="90"/>
    </xf>
    <xf numFmtId="0" fontId="4" fillId="5" borderId="6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 readingOrder="2"/>
    </xf>
    <xf numFmtId="0" fontId="4" fillId="4" borderId="2" xfId="0" applyFont="1" applyFill="1" applyBorder="1" applyAlignment="1">
      <alignment horizontal="center" vertical="center" textRotation="90" wrapText="1" readingOrder="2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 readingOrder="2"/>
    </xf>
    <xf numFmtId="0" fontId="4" fillId="3" borderId="1" xfId="1" applyFont="1" applyFill="1" applyBorder="1" applyAlignment="1">
      <alignment horizontal="center" vertical="center" wrapText="1" readingOrder="2"/>
    </xf>
    <xf numFmtId="0" fontId="4" fillId="4" borderId="1" xfId="1" applyFont="1" applyFill="1" applyBorder="1" applyAlignment="1">
      <alignment horizontal="center" vertical="center" wrapText="1" readingOrder="2"/>
    </xf>
    <xf numFmtId="0" fontId="4" fillId="0" borderId="0" xfId="1" applyFont="1" applyBorder="1" applyAlignment="1">
      <alignment horizontal="center" vertical="center" wrapText="1" readingOrder="2"/>
    </xf>
    <xf numFmtId="0" fontId="4" fillId="2" borderId="1" xfId="1" applyFont="1" applyFill="1" applyBorder="1" applyAlignment="1">
      <alignment horizontal="center" vertical="center" readingOrder="2"/>
    </xf>
    <xf numFmtId="0" fontId="4" fillId="4" borderId="2" xfId="1" applyFont="1" applyFill="1" applyBorder="1" applyAlignment="1">
      <alignment horizontal="center" vertical="center" wrapText="1" readingOrder="2"/>
    </xf>
    <xf numFmtId="0" fontId="4" fillId="3" borderId="2" xfId="1" applyFont="1" applyFill="1" applyBorder="1" applyAlignment="1">
      <alignment horizontal="center" vertical="center" readingOrder="2"/>
    </xf>
    <xf numFmtId="0" fontId="5" fillId="5" borderId="2" xfId="1" applyFont="1" applyFill="1" applyBorder="1" applyAlignment="1">
      <alignment horizontal="center" vertical="center" textRotation="90"/>
    </xf>
    <xf numFmtId="0" fontId="4" fillId="4" borderId="2" xfId="1" applyFont="1" applyFill="1" applyBorder="1" applyAlignment="1">
      <alignment horizontal="center" vertical="center" readingOrder="2"/>
    </xf>
    <xf numFmtId="0" fontId="4" fillId="3" borderId="2" xfId="1" applyFont="1" applyFill="1" applyBorder="1" applyAlignment="1">
      <alignment horizontal="center" vertical="center" wrapText="1" readingOrder="2"/>
    </xf>
    <xf numFmtId="0" fontId="4" fillId="5" borderId="2" xfId="1" applyFont="1" applyFill="1" applyBorder="1" applyAlignment="1">
      <alignment horizontal="center" vertical="center" textRotation="90"/>
    </xf>
    <xf numFmtId="0" fontId="4" fillId="5" borderId="2" xfId="1" applyFont="1" applyFill="1" applyBorder="1" applyAlignment="1">
      <alignment horizontal="center" vertical="center" textRotation="90" wrapText="1" readingOrder="2"/>
    </xf>
    <xf numFmtId="0" fontId="4" fillId="4" borderId="10" xfId="1" applyFont="1" applyFill="1" applyBorder="1" applyAlignment="1">
      <alignment horizontal="center" vertical="center" readingOrder="2"/>
    </xf>
    <xf numFmtId="0" fontId="4" fillId="4" borderId="11" xfId="1" applyFont="1" applyFill="1" applyBorder="1" applyAlignment="1">
      <alignment horizontal="center" vertical="center" readingOrder="2"/>
    </xf>
    <xf numFmtId="0" fontId="4" fillId="4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 textRotation="90" wrapText="1"/>
    </xf>
    <xf numFmtId="0" fontId="4" fillId="4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5" borderId="2" xfId="3" applyFont="1" applyFill="1" applyBorder="1" applyAlignment="1">
      <alignment horizontal="center" vertical="center" textRotation="90" wrapText="1"/>
    </xf>
    <xf numFmtId="0" fontId="4" fillId="5" borderId="2" xfId="3" applyFont="1" applyFill="1" applyBorder="1" applyAlignment="1">
      <alignment textRotation="90" wrapText="1"/>
    </xf>
    <xf numFmtId="0" fontId="4" fillId="5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0" fontId="5" fillId="3" borderId="2" xfId="1" applyFont="1" applyFill="1" applyBorder="1"/>
    <xf numFmtId="0" fontId="4" fillId="4" borderId="2" xfId="3" applyFont="1" applyFill="1" applyBorder="1" applyAlignment="1">
      <alignment horizontal="center" wrapText="1" readingOrder="2"/>
    </xf>
    <xf numFmtId="0" fontId="4" fillId="4" borderId="2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wrapText="1"/>
    </xf>
    <xf numFmtId="0" fontId="5" fillId="4" borderId="2" xfId="1" applyFont="1" applyFill="1" applyBorder="1"/>
    <xf numFmtId="0" fontId="5" fillId="5" borderId="2" xfId="1" applyFont="1" applyFill="1" applyBorder="1"/>
    <xf numFmtId="0" fontId="4" fillId="4" borderId="2" xfId="3" applyFont="1" applyFill="1" applyBorder="1" applyAlignment="1">
      <alignment horizontal="center" vertical="center" wrapText="1" readingOrder="1"/>
    </xf>
    <xf numFmtId="1" fontId="4" fillId="4" borderId="2" xfId="2" applyNumberFormat="1" applyFont="1" applyFill="1" applyBorder="1" applyAlignment="1">
      <alignment horizontal="center" vertical="center" readingOrder="2"/>
    </xf>
    <xf numFmtId="1" fontId="4" fillId="3" borderId="2" xfId="2" applyNumberFormat="1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FDDBF8"/>
      <color rgb="FFF8BEF8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rightToLeft="1" topLeftCell="A159" zoomScale="85" zoomScaleNormal="85" workbookViewId="0">
      <selection activeCell="A2" sqref="A2:I174"/>
    </sheetView>
  </sheetViews>
  <sheetFormatPr defaultRowHeight="30" customHeight="1"/>
  <cols>
    <col min="1" max="1" width="9" style="31"/>
    <col min="2" max="2" width="17.875" style="31" customWidth="1"/>
    <col min="3" max="3" width="15.75" style="32" customWidth="1"/>
    <col min="4" max="16384" width="9" style="31"/>
  </cols>
  <sheetData>
    <row r="1" spans="1:12" ht="30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30" customHeight="1">
      <c r="A2" s="82" t="s">
        <v>1</v>
      </c>
      <c r="B2" s="82"/>
      <c r="C2" s="82" t="s">
        <v>2</v>
      </c>
      <c r="D2" s="82" t="s">
        <v>3</v>
      </c>
      <c r="E2" s="82"/>
      <c r="F2" s="82"/>
      <c r="G2" s="82" t="s">
        <v>4</v>
      </c>
      <c r="H2" s="82"/>
      <c r="I2" s="82"/>
      <c r="J2" s="82" t="s">
        <v>5</v>
      </c>
      <c r="K2" s="82"/>
      <c r="L2" s="82"/>
    </row>
    <row r="3" spans="1:12" ht="30" customHeight="1">
      <c r="A3" s="82"/>
      <c r="B3" s="82"/>
      <c r="C3" s="82"/>
      <c r="D3" s="10" t="s">
        <v>6</v>
      </c>
      <c r="E3" s="10" t="s">
        <v>7</v>
      </c>
      <c r="F3" s="10" t="s">
        <v>8</v>
      </c>
      <c r="G3" s="10" t="s">
        <v>6</v>
      </c>
      <c r="H3" s="10" t="s">
        <v>7</v>
      </c>
      <c r="I3" s="10" t="s">
        <v>8</v>
      </c>
      <c r="J3" s="10" t="s">
        <v>6</v>
      </c>
      <c r="K3" s="10" t="s">
        <v>7</v>
      </c>
      <c r="L3" s="10" t="s">
        <v>8</v>
      </c>
    </row>
    <row r="4" spans="1:12" ht="30" customHeight="1">
      <c r="A4" s="83" t="s">
        <v>9</v>
      </c>
      <c r="B4" s="83"/>
      <c r="C4" s="3" t="s">
        <v>10</v>
      </c>
      <c r="D4" s="3">
        <v>2496</v>
      </c>
      <c r="E4" s="3">
        <v>1211</v>
      </c>
      <c r="F4" s="10">
        <f>D4+E4</f>
        <v>3707</v>
      </c>
      <c r="G4" s="3">
        <v>367</v>
      </c>
      <c r="H4" s="3">
        <v>216</v>
      </c>
      <c r="I4" s="10">
        <f>G4+H4</f>
        <v>583</v>
      </c>
      <c r="J4" s="3">
        <v>296</v>
      </c>
      <c r="K4" s="3">
        <v>152</v>
      </c>
      <c r="L4" s="10">
        <f>J4+K4</f>
        <v>448</v>
      </c>
    </row>
    <row r="5" spans="1:12" ht="30" customHeight="1">
      <c r="A5" s="83"/>
      <c r="B5" s="83"/>
      <c r="C5" s="3" t="s">
        <v>11</v>
      </c>
      <c r="D5" s="3">
        <v>1940</v>
      </c>
      <c r="E5" s="3">
        <v>842</v>
      </c>
      <c r="F5" s="10">
        <f t="shared" ref="F5:F21" si="0">D5+E5</f>
        <v>2782</v>
      </c>
      <c r="G5" s="3">
        <v>394</v>
      </c>
      <c r="H5" s="3">
        <v>147</v>
      </c>
      <c r="I5" s="10">
        <f t="shared" ref="I5:I21" si="1">G5+H5</f>
        <v>541</v>
      </c>
      <c r="J5" s="3">
        <v>327</v>
      </c>
      <c r="K5" s="3">
        <v>85</v>
      </c>
      <c r="L5" s="10">
        <f t="shared" ref="L5:L21" si="2">J5+K5</f>
        <v>412</v>
      </c>
    </row>
    <row r="6" spans="1:12" ht="30" customHeight="1">
      <c r="A6" s="83"/>
      <c r="B6" s="83"/>
      <c r="C6" s="3" t="s">
        <v>12</v>
      </c>
      <c r="D6" s="3">
        <v>230</v>
      </c>
      <c r="E6" s="3">
        <v>66</v>
      </c>
      <c r="F6" s="10">
        <f t="shared" si="0"/>
        <v>296</v>
      </c>
      <c r="G6" s="3">
        <v>136</v>
      </c>
      <c r="H6" s="3">
        <v>39</v>
      </c>
      <c r="I6" s="10">
        <f t="shared" si="1"/>
        <v>175</v>
      </c>
      <c r="J6" s="3">
        <v>0</v>
      </c>
      <c r="K6" s="3">
        <v>0</v>
      </c>
      <c r="L6" s="10">
        <f t="shared" si="2"/>
        <v>0</v>
      </c>
    </row>
    <row r="7" spans="1:12" ht="30" customHeight="1">
      <c r="A7" s="83"/>
      <c r="B7" s="83"/>
      <c r="C7" s="3" t="s">
        <v>13</v>
      </c>
      <c r="D7" s="3">
        <v>1015</v>
      </c>
      <c r="E7" s="3">
        <v>472</v>
      </c>
      <c r="F7" s="10">
        <f t="shared" si="0"/>
        <v>1487</v>
      </c>
      <c r="G7" s="3">
        <v>249</v>
      </c>
      <c r="H7" s="3">
        <v>107</v>
      </c>
      <c r="I7" s="10">
        <f t="shared" si="1"/>
        <v>356</v>
      </c>
      <c r="J7" s="3">
        <v>148</v>
      </c>
      <c r="K7" s="3">
        <v>72</v>
      </c>
      <c r="L7" s="10">
        <f t="shared" si="2"/>
        <v>220</v>
      </c>
    </row>
    <row r="8" spans="1:12" ht="30" customHeight="1">
      <c r="A8" s="83"/>
      <c r="B8" s="83"/>
      <c r="C8" s="3" t="s">
        <v>14</v>
      </c>
      <c r="D8" s="3">
        <v>470</v>
      </c>
      <c r="E8" s="3">
        <v>331</v>
      </c>
      <c r="F8" s="10">
        <f t="shared" si="0"/>
        <v>801</v>
      </c>
      <c r="G8" s="3">
        <v>152</v>
      </c>
      <c r="H8" s="3">
        <v>87</v>
      </c>
      <c r="I8" s="10">
        <f t="shared" si="1"/>
        <v>239</v>
      </c>
      <c r="J8" s="3">
        <v>51</v>
      </c>
      <c r="K8" s="3">
        <v>26</v>
      </c>
      <c r="L8" s="10">
        <f t="shared" si="2"/>
        <v>77</v>
      </c>
    </row>
    <row r="9" spans="1:12" ht="30" customHeight="1">
      <c r="A9" s="83" t="s">
        <v>15</v>
      </c>
      <c r="B9" s="83"/>
      <c r="C9" s="3" t="s">
        <v>10</v>
      </c>
      <c r="D9" s="3">
        <v>846</v>
      </c>
      <c r="E9" s="3">
        <v>407</v>
      </c>
      <c r="F9" s="10">
        <f t="shared" si="0"/>
        <v>1253</v>
      </c>
      <c r="G9" s="3">
        <v>199</v>
      </c>
      <c r="H9" s="3">
        <v>129</v>
      </c>
      <c r="I9" s="10">
        <f t="shared" si="1"/>
        <v>328</v>
      </c>
      <c r="J9" s="3">
        <v>118</v>
      </c>
      <c r="K9" s="3">
        <v>73</v>
      </c>
      <c r="L9" s="10">
        <f t="shared" si="2"/>
        <v>191</v>
      </c>
    </row>
    <row r="10" spans="1:12" ht="30" customHeight="1">
      <c r="A10" s="83"/>
      <c r="B10" s="83"/>
      <c r="C10" s="3" t="s">
        <v>11</v>
      </c>
      <c r="D10" s="3">
        <v>535</v>
      </c>
      <c r="E10" s="3">
        <v>242</v>
      </c>
      <c r="F10" s="10">
        <f t="shared" si="0"/>
        <v>777</v>
      </c>
      <c r="G10" s="3">
        <v>190</v>
      </c>
      <c r="H10" s="3">
        <v>60</v>
      </c>
      <c r="I10" s="10">
        <f t="shared" si="1"/>
        <v>250</v>
      </c>
      <c r="J10" s="3">
        <v>77</v>
      </c>
      <c r="K10" s="3">
        <v>40</v>
      </c>
      <c r="L10" s="10">
        <f t="shared" si="2"/>
        <v>117</v>
      </c>
    </row>
    <row r="11" spans="1:12" ht="30" customHeight="1">
      <c r="A11" s="83"/>
      <c r="B11" s="83"/>
      <c r="C11" s="3" t="s">
        <v>13</v>
      </c>
      <c r="D11" s="3">
        <v>485</v>
      </c>
      <c r="E11" s="3">
        <v>193</v>
      </c>
      <c r="F11" s="10">
        <f t="shared" si="0"/>
        <v>678</v>
      </c>
      <c r="G11" s="3">
        <v>129</v>
      </c>
      <c r="H11" s="3">
        <v>32</v>
      </c>
      <c r="I11" s="10">
        <f t="shared" si="1"/>
        <v>161</v>
      </c>
      <c r="J11" s="3">
        <v>43</v>
      </c>
      <c r="K11" s="3">
        <v>19</v>
      </c>
      <c r="L11" s="10">
        <f t="shared" si="2"/>
        <v>62</v>
      </c>
    </row>
    <row r="12" spans="1:12" ht="30" customHeight="1">
      <c r="A12" s="83"/>
      <c r="B12" s="83"/>
      <c r="C12" s="3" t="s">
        <v>14</v>
      </c>
      <c r="D12" s="3">
        <v>329</v>
      </c>
      <c r="E12" s="3">
        <v>210</v>
      </c>
      <c r="F12" s="10">
        <f t="shared" si="0"/>
        <v>539</v>
      </c>
      <c r="G12" s="3">
        <v>98</v>
      </c>
      <c r="H12" s="3">
        <v>30</v>
      </c>
      <c r="I12" s="10">
        <f t="shared" si="1"/>
        <v>128</v>
      </c>
      <c r="J12" s="3">
        <v>51</v>
      </c>
      <c r="K12" s="3">
        <v>32</v>
      </c>
      <c r="L12" s="10">
        <f t="shared" si="2"/>
        <v>83</v>
      </c>
    </row>
    <row r="13" spans="1:12" ht="30" customHeight="1">
      <c r="A13" s="83" t="s">
        <v>16</v>
      </c>
      <c r="B13" s="83"/>
      <c r="C13" s="3" t="s">
        <v>10</v>
      </c>
      <c r="D13" s="3">
        <v>420</v>
      </c>
      <c r="E13" s="3">
        <v>1100</v>
      </c>
      <c r="F13" s="10">
        <f t="shared" si="0"/>
        <v>1520</v>
      </c>
      <c r="G13" s="3">
        <v>61</v>
      </c>
      <c r="H13" s="3">
        <v>262</v>
      </c>
      <c r="I13" s="10">
        <f t="shared" si="1"/>
        <v>323</v>
      </c>
      <c r="J13" s="3">
        <v>109</v>
      </c>
      <c r="K13" s="3">
        <v>167</v>
      </c>
      <c r="L13" s="10">
        <f t="shared" si="2"/>
        <v>276</v>
      </c>
    </row>
    <row r="14" spans="1:12" ht="30" customHeight="1">
      <c r="A14" s="83"/>
      <c r="B14" s="83"/>
      <c r="C14" s="3" t="s">
        <v>11</v>
      </c>
      <c r="D14" s="3">
        <v>287</v>
      </c>
      <c r="E14" s="3">
        <v>517</v>
      </c>
      <c r="F14" s="10">
        <f t="shared" si="0"/>
        <v>804</v>
      </c>
      <c r="G14" s="3">
        <v>76</v>
      </c>
      <c r="H14" s="3">
        <v>148</v>
      </c>
      <c r="I14" s="10">
        <f t="shared" si="1"/>
        <v>224</v>
      </c>
      <c r="J14" s="3">
        <v>61</v>
      </c>
      <c r="K14" s="3">
        <v>81</v>
      </c>
      <c r="L14" s="10">
        <f t="shared" si="2"/>
        <v>142</v>
      </c>
    </row>
    <row r="15" spans="1:12" ht="30" customHeight="1">
      <c r="A15" s="83"/>
      <c r="B15" s="83"/>
      <c r="C15" s="3" t="s">
        <v>13</v>
      </c>
      <c r="D15" s="3">
        <v>199</v>
      </c>
      <c r="E15" s="3">
        <v>472</v>
      </c>
      <c r="F15" s="10">
        <f t="shared" si="0"/>
        <v>671</v>
      </c>
      <c r="G15" s="3">
        <v>68</v>
      </c>
      <c r="H15" s="3">
        <v>161</v>
      </c>
      <c r="I15" s="10">
        <f t="shared" si="1"/>
        <v>229</v>
      </c>
      <c r="J15" s="3">
        <v>26</v>
      </c>
      <c r="K15" s="3">
        <v>57</v>
      </c>
      <c r="L15" s="10">
        <f t="shared" si="2"/>
        <v>83</v>
      </c>
    </row>
    <row r="16" spans="1:12" ht="30" customHeight="1">
      <c r="A16" s="83"/>
      <c r="B16" s="83"/>
      <c r="C16" s="3" t="s">
        <v>14</v>
      </c>
      <c r="D16" s="3">
        <v>185</v>
      </c>
      <c r="E16" s="3">
        <v>473</v>
      </c>
      <c r="F16" s="10">
        <f t="shared" si="0"/>
        <v>658</v>
      </c>
      <c r="G16" s="3">
        <v>74</v>
      </c>
      <c r="H16" s="3">
        <v>111</v>
      </c>
      <c r="I16" s="10">
        <f t="shared" si="1"/>
        <v>185</v>
      </c>
      <c r="J16" s="3">
        <v>16</v>
      </c>
      <c r="K16" s="3">
        <v>83</v>
      </c>
      <c r="L16" s="10">
        <f t="shared" si="2"/>
        <v>99</v>
      </c>
    </row>
    <row r="17" spans="1:12" ht="30" customHeight="1">
      <c r="A17" s="83" t="s">
        <v>17</v>
      </c>
      <c r="B17" s="83"/>
      <c r="C17" s="3" t="s">
        <v>10</v>
      </c>
      <c r="D17" s="3">
        <v>1372</v>
      </c>
      <c r="E17" s="3">
        <v>797</v>
      </c>
      <c r="F17" s="10">
        <f t="shared" si="0"/>
        <v>2169</v>
      </c>
      <c r="G17" s="3">
        <v>203</v>
      </c>
      <c r="H17" s="3">
        <v>145</v>
      </c>
      <c r="I17" s="10">
        <f t="shared" si="1"/>
        <v>348</v>
      </c>
      <c r="J17" s="3">
        <v>203</v>
      </c>
      <c r="K17" s="3">
        <v>129</v>
      </c>
      <c r="L17" s="10">
        <f t="shared" si="2"/>
        <v>332</v>
      </c>
    </row>
    <row r="18" spans="1:12" ht="30" customHeight="1">
      <c r="A18" s="83"/>
      <c r="B18" s="83"/>
      <c r="C18" s="3" t="s">
        <v>11</v>
      </c>
      <c r="D18" s="3">
        <v>1110</v>
      </c>
      <c r="E18" s="3">
        <v>402</v>
      </c>
      <c r="F18" s="10">
        <f t="shared" si="0"/>
        <v>1512</v>
      </c>
      <c r="G18" s="3">
        <v>413</v>
      </c>
      <c r="H18" s="3">
        <v>83</v>
      </c>
      <c r="I18" s="10">
        <f t="shared" si="1"/>
        <v>496</v>
      </c>
      <c r="J18" s="3">
        <v>153</v>
      </c>
      <c r="K18" s="3">
        <v>64</v>
      </c>
      <c r="L18" s="10">
        <f t="shared" si="2"/>
        <v>217</v>
      </c>
    </row>
    <row r="19" spans="1:12" ht="30" customHeight="1">
      <c r="A19" s="83"/>
      <c r="B19" s="83"/>
      <c r="C19" s="3" t="s">
        <v>18</v>
      </c>
      <c r="D19" s="3">
        <v>133</v>
      </c>
      <c r="E19" s="3">
        <v>41</v>
      </c>
      <c r="F19" s="10">
        <f t="shared" si="0"/>
        <v>174</v>
      </c>
      <c r="G19" s="3">
        <v>125</v>
      </c>
      <c r="H19" s="3">
        <v>41</v>
      </c>
      <c r="I19" s="10">
        <f t="shared" si="1"/>
        <v>166</v>
      </c>
      <c r="J19" s="3">
        <v>0</v>
      </c>
      <c r="K19" s="3">
        <v>0</v>
      </c>
      <c r="L19" s="10">
        <f t="shared" si="2"/>
        <v>0</v>
      </c>
    </row>
    <row r="20" spans="1:12" ht="30" customHeight="1">
      <c r="A20" s="83"/>
      <c r="B20" s="83"/>
      <c r="C20" s="3" t="s">
        <v>13</v>
      </c>
      <c r="D20" s="3">
        <v>702</v>
      </c>
      <c r="E20" s="3">
        <v>625</v>
      </c>
      <c r="F20" s="10">
        <f t="shared" si="0"/>
        <v>1327</v>
      </c>
      <c r="G20" s="3">
        <v>215</v>
      </c>
      <c r="H20" s="3">
        <v>127</v>
      </c>
      <c r="I20" s="10">
        <f t="shared" si="1"/>
        <v>342</v>
      </c>
      <c r="J20" s="3">
        <v>100</v>
      </c>
      <c r="K20" s="3">
        <v>117</v>
      </c>
      <c r="L20" s="10">
        <f t="shared" si="2"/>
        <v>217</v>
      </c>
    </row>
    <row r="21" spans="1:12" ht="30" customHeight="1">
      <c r="A21" s="83"/>
      <c r="B21" s="83"/>
      <c r="C21" s="3" t="s">
        <v>14</v>
      </c>
      <c r="D21" s="3">
        <v>707</v>
      </c>
      <c r="E21" s="3">
        <v>581</v>
      </c>
      <c r="F21" s="10">
        <f t="shared" si="0"/>
        <v>1288</v>
      </c>
      <c r="G21" s="3">
        <v>208</v>
      </c>
      <c r="H21" s="3">
        <v>144</v>
      </c>
      <c r="I21" s="10">
        <f t="shared" si="1"/>
        <v>352</v>
      </c>
      <c r="J21" s="3">
        <v>120</v>
      </c>
      <c r="K21" s="3">
        <v>124</v>
      </c>
      <c r="L21" s="10">
        <f t="shared" si="2"/>
        <v>244</v>
      </c>
    </row>
    <row r="22" spans="1:12" ht="30" customHeight="1">
      <c r="A22" s="83" t="s">
        <v>19</v>
      </c>
      <c r="B22" s="83"/>
      <c r="C22" s="3" t="s">
        <v>10</v>
      </c>
      <c r="D22" s="3">
        <v>492</v>
      </c>
      <c r="E22" s="3">
        <v>546</v>
      </c>
      <c r="F22" s="10">
        <f>D22+E22</f>
        <v>1038</v>
      </c>
      <c r="G22" s="3">
        <v>96</v>
      </c>
      <c r="H22" s="3">
        <v>134</v>
      </c>
      <c r="I22" s="10">
        <f>G22+H22</f>
        <v>230</v>
      </c>
      <c r="J22" s="3">
        <v>73</v>
      </c>
      <c r="K22" s="3">
        <v>97</v>
      </c>
      <c r="L22" s="10">
        <f>J22+K22</f>
        <v>170</v>
      </c>
    </row>
    <row r="23" spans="1:12" ht="30" customHeight="1">
      <c r="A23" s="83"/>
      <c r="B23" s="83"/>
      <c r="C23" s="3" t="s">
        <v>11</v>
      </c>
      <c r="D23" s="3">
        <v>532</v>
      </c>
      <c r="E23" s="3">
        <v>441</v>
      </c>
      <c r="F23" s="10">
        <f t="shared" ref="F23:F39" si="3">D23+E23</f>
        <v>973</v>
      </c>
      <c r="G23" s="3">
        <v>141</v>
      </c>
      <c r="H23" s="3">
        <v>118</v>
      </c>
      <c r="I23" s="10">
        <f t="shared" ref="I23:I39" si="4">G23+H23</f>
        <v>259</v>
      </c>
      <c r="J23" s="3">
        <v>64</v>
      </c>
      <c r="K23" s="3">
        <v>45</v>
      </c>
      <c r="L23" s="10">
        <f t="shared" ref="L23:L39" si="5">J23+K23</f>
        <v>109</v>
      </c>
    </row>
    <row r="24" spans="1:12" ht="30" customHeight="1">
      <c r="A24" s="83"/>
      <c r="B24" s="83"/>
      <c r="C24" s="3" t="s">
        <v>13</v>
      </c>
      <c r="D24" s="3">
        <v>238</v>
      </c>
      <c r="E24" s="3">
        <v>279</v>
      </c>
      <c r="F24" s="10">
        <f t="shared" si="3"/>
        <v>517</v>
      </c>
      <c r="G24" s="3">
        <v>88</v>
      </c>
      <c r="H24" s="3">
        <v>81</v>
      </c>
      <c r="I24" s="10">
        <f t="shared" si="4"/>
        <v>169</v>
      </c>
      <c r="J24" s="3">
        <v>9</v>
      </c>
      <c r="K24" s="3">
        <v>28</v>
      </c>
      <c r="L24" s="10">
        <f t="shared" si="5"/>
        <v>37</v>
      </c>
    </row>
    <row r="25" spans="1:12" ht="30" customHeight="1">
      <c r="A25" s="83"/>
      <c r="B25" s="83"/>
      <c r="C25" s="3" t="s">
        <v>14</v>
      </c>
      <c r="D25" s="3">
        <v>239</v>
      </c>
      <c r="E25" s="3">
        <v>249</v>
      </c>
      <c r="F25" s="10">
        <f t="shared" si="3"/>
        <v>488</v>
      </c>
      <c r="G25" s="3">
        <v>97</v>
      </c>
      <c r="H25" s="3">
        <v>75</v>
      </c>
      <c r="I25" s="10">
        <f t="shared" si="4"/>
        <v>172</v>
      </c>
      <c r="J25" s="3">
        <v>15</v>
      </c>
      <c r="K25" s="3">
        <v>45</v>
      </c>
      <c r="L25" s="10">
        <f t="shared" si="5"/>
        <v>60</v>
      </c>
    </row>
    <row r="26" spans="1:12" ht="30" customHeight="1">
      <c r="A26" s="83" t="s">
        <v>20</v>
      </c>
      <c r="B26" s="83"/>
      <c r="C26" s="3" t="s">
        <v>10</v>
      </c>
      <c r="D26" s="3">
        <v>2683</v>
      </c>
      <c r="E26" s="3">
        <v>929</v>
      </c>
      <c r="F26" s="10">
        <f t="shared" si="3"/>
        <v>3612</v>
      </c>
      <c r="G26" s="3">
        <v>405</v>
      </c>
      <c r="H26" s="3">
        <v>186</v>
      </c>
      <c r="I26" s="10">
        <f t="shared" si="4"/>
        <v>591</v>
      </c>
      <c r="J26" s="3">
        <v>281</v>
      </c>
      <c r="K26" s="3">
        <v>101</v>
      </c>
      <c r="L26" s="10">
        <f t="shared" si="5"/>
        <v>382</v>
      </c>
    </row>
    <row r="27" spans="1:12" ht="30" customHeight="1">
      <c r="A27" s="83"/>
      <c r="B27" s="83"/>
      <c r="C27" s="3" t="s">
        <v>11</v>
      </c>
      <c r="D27" s="3">
        <v>1969</v>
      </c>
      <c r="E27" s="3">
        <v>473</v>
      </c>
      <c r="F27" s="10">
        <f t="shared" si="3"/>
        <v>2442</v>
      </c>
      <c r="G27" s="3">
        <v>469</v>
      </c>
      <c r="H27" s="3">
        <v>135</v>
      </c>
      <c r="I27" s="10">
        <f t="shared" si="4"/>
        <v>604</v>
      </c>
      <c r="J27" s="3">
        <v>212</v>
      </c>
      <c r="K27" s="3">
        <v>59</v>
      </c>
      <c r="L27" s="10">
        <f t="shared" si="5"/>
        <v>271</v>
      </c>
    </row>
    <row r="28" spans="1:12" ht="30" customHeight="1">
      <c r="A28" s="83"/>
      <c r="B28" s="83"/>
      <c r="C28" s="3" t="s">
        <v>13</v>
      </c>
      <c r="D28" s="3">
        <v>1068</v>
      </c>
      <c r="E28" s="3">
        <v>373</v>
      </c>
      <c r="F28" s="10">
        <f t="shared" si="3"/>
        <v>1441</v>
      </c>
      <c r="G28" s="3">
        <v>244</v>
      </c>
      <c r="H28" s="3">
        <v>107</v>
      </c>
      <c r="I28" s="10">
        <f t="shared" si="4"/>
        <v>351</v>
      </c>
      <c r="J28" s="3">
        <v>50</v>
      </c>
      <c r="K28" s="3">
        <v>29</v>
      </c>
      <c r="L28" s="10">
        <f t="shared" si="5"/>
        <v>79</v>
      </c>
    </row>
    <row r="29" spans="1:12" ht="30" customHeight="1">
      <c r="A29" s="83"/>
      <c r="B29" s="83"/>
      <c r="C29" s="3" t="s">
        <v>14</v>
      </c>
      <c r="D29" s="3">
        <v>1072</v>
      </c>
      <c r="E29" s="3">
        <v>221</v>
      </c>
      <c r="F29" s="10">
        <f t="shared" si="3"/>
        <v>1293</v>
      </c>
      <c r="G29" s="3">
        <v>225</v>
      </c>
      <c r="H29" s="3">
        <v>37</v>
      </c>
      <c r="I29" s="10">
        <f t="shared" si="4"/>
        <v>262</v>
      </c>
      <c r="J29" s="3">
        <v>64</v>
      </c>
      <c r="K29" s="3">
        <v>7</v>
      </c>
      <c r="L29" s="10">
        <f t="shared" si="5"/>
        <v>71</v>
      </c>
    </row>
    <row r="30" spans="1:12" ht="30" customHeight="1">
      <c r="A30" s="83" t="s">
        <v>21</v>
      </c>
      <c r="B30" s="83"/>
      <c r="C30" s="3" t="s">
        <v>10</v>
      </c>
      <c r="D30" s="3">
        <v>1932</v>
      </c>
      <c r="E30" s="3">
        <v>283</v>
      </c>
      <c r="F30" s="10">
        <f t="shared" si="3"/>
        <v>2215</v>
      </c>
      <c r="G30" s="3">
        <v>298</v>
      </c>
      <c r="H30" s="3">
        <v>69</v>
      </c>
      <c r="I30" s="10">
        <f t="shared" si="4"/>
        <v>367</v>
      </c>
      <c r="J30" s="3">
        <v>206</v>
      </c>
      <c r="K30" s="3">
        <v>56</v>
      </c>
      <c r="L30" s="10">
        <f t="shared" si="5"/>
        <v>262</v>
      </c>
    </row>
    <row r="31" spans="1:12" ht="30" customHeight="1">
      <c r="A31" s="83"/>
      <c r="B31" s="83"/>
      <c r="C31" s="3" t="s">
        <v>11</v>
      </c>
      <c r="D31" s="3">
        <v>2315</v>
      </c>
      <c r="E31" s="3">
        <v>320</v>
      </c>
      <c r="F31" s="10">
        <f t="shared" si="3"/>
        <v>2635</v>
      </c>
      <c r="G31" s="3">
        <v>336</v>
      </c>
      <c r="H31" s="3">
        <v>34</v>
      </c>
      <c r="I31" s="10">
        <f t="shared" si="4"/>
        <v>370</v>
      </c>
      <c r="J31" s="3">
        <v>208</v>
      </c>
      <c r="K31" s="3">
        <v>41</v>
      </c>
      <c r="L31" s="10">
        <f t="shared" si="5"/>
        <v>249</v>
      </c>
    </row>
    <row r="32" spans="1:12" ht="30" customHeight="1">
      <c r="A32" s="83"/>
      <c r="B32" s="83"/>
      <c r="C32" s="3" t="s">
        <v>13</v>
      </c>
      <c r="D32" s="3">
        <v>1306</v>
      </c>
      <c r="E32" s="3">
        <v>254</v>
      </c>
      <c r="F32" s="10">
        <f t="shared" si="3"/>
        <v>1560</v>
      </c>
      <c r="G32" s="3">
        <v>288</v>
      </c>
      <c r="H32" s="3">
        <v>53</v>
      </c>
      <c r="I32" s="10">
        <f t="shared" si="4"/>
        <v>341</v>
      </c>
      <c r="J32" s="3">
        <v>83</v>
      </c>
      <c r="K32" s="3">
        <v>27</v>
      </c>
      <c r="L32" s="10">
        <f t="shared" si="5"/>
        <v>110</v>
      </c>
    </row>
    <row r="33" spans="1:12" ht="30" customHeight="1">
      <c r="A33" s="83"/>
      <c r="B33" s="83"/>
      <c r="C33" s="3" t="s">
        <v>14</v>
      </c>
      <c r="D33" s="3">
        <v>865</v>
      </c>
      <c r="E33" s="3">
        <v>97</v>
      </c>
      <c r="F33" s="10">
        <f t="shared" si="3"/>
        <v>962</v>
      </c>
      <c r="G33" s="3">
        <v>142</v>
      </c>
      <c r="H33" s="3">
        <v>17</v>
      </c>
      <c r="I33" s="10">
        <f t="shared" si="4"/>
        <v>159</v>
      </c>
      <c r="J33" s="3">
        <v>108</v>
      </c>
      <c r="K33" s="3">
        <v>34</v>
      </c>
      <c r="L33" s="10">
        <f t="shared" si="5"/>
        <v>142</v>
      </c>
    </row>
    <row r="34" spans="1:12" ht="30" customHeight="1">
      <c r="A34" s="83" t="s">
        <v>22</v>
      </c>
      <c r="B34" s="83"/>
      <c r="C34" s="3" t="s">
        <v>10</v>
      </c>
      <c r="D34" s="3">
        <v>734</v>
      </c>
      <c r="E34" s="3">
        <v>355</v>
      </c>
      <c r="F34" s="10">
        <f t="shared" si="3"/>
        <v>1089</v>
      </c>
      <c r="G34" s="3">
        <v>145</v>
      </c>
      <c r="H34" s="3">
        <v>60</v>
      </c>
      <c r="I34" s="10">
        <f t="shared" si="4"/>
        <v>205</v>
      </c>
      <c r="J34" s="3">
        <v>115</v>
      </c>
      <c r="K34" s="3">
        <v>57</v>
      </c>
      <c r="L34" s="10">
        <f t="shared" si="5"/>
        <v>172</v>
      </c>
    </row>
    <row r="35" spans="1:12" ht="30" customHeight="1">
      <c r="A35" s="83"/>
      <c r="B35" s="83"/>
      <c r="C35" s="3" t="s">
        <v>11</v>
      </c>
      <c r="D35" s="3">
        <v>476</v>
      </c>
      <c r="E35" s="3">
        <v>214</v>
      </c>
      <c r="F35" s="10">
        <f t="shared" si="3"/>
        <v>690</v>
      </c>
      <c r="G35" s="3">
        <v>117</v>
      </c>
      <c r="H35" s="3">
        <v>64</v>
      </c>
      <c r="I35" s="10">
        <f t="shared" si="4"/>
        <v>181</v>
      </c>
      <c r="J35" s="3">
        <v>79</v>
      </c>
      <c r="K35" s="3">
        <v>36</v>
      </c>
      <c r="L35" s="10">
        <f t="shared" si="5"/>
        <v>115</v>
      </c>
    </row>
    <row r="36" spans="1:12" ht="30" customHeight="1">
      <c r="A36" s="83"/>
      <c r="B36" s="83"/>
      <c r="C36" s="3" t="s">
        <v>13</v>
      </c>
      <c r="D36" s="3">
        <v>346</v>
      </c>
      <c r="E36" s="3">
        <v>209</v>
      </c>
      <c r="F36" s="10">
        <f t="shared" si="3"/>
        <v>555</v>
      </c>
      <c r="G36" s="3">
        <v>98</v>
      </c>
      <c r="H36" s="3">
        <v>69</v>
      </c>
      <c r="I36" s="10">
        <f t="shared" si="4"/>
        <v>167</v>
      </c>
      <c r="J36" s="3">
        <v>44</v>
      </c>
      <c r="K36" s="3">
        <v>27</v>
      </c>
      <c r="L36" s="10">
        <f t="shared" si="5"/>
        <v>71</v>
      </c>
    </row>
    <row r="37" spans="1:12" ht="30" customHeight="1">
      <c r="A37" s="83"/>
      <c r="B37" s="83"/>
      <c r="C37" s="3" t="s">
        <v>14</v>
      </c>
      <c r="D37" s="3">
        <v>383</v>
      </c>
      <c r="E37" s="3">
        <v>228</v>
      </c>
      <c r="F37" s="10">
        <f t="shared" si="3"/>
        <v>611</v>
      </c>
      <c r="G37" s="3">
        <v>112</v>
      </c>
      <c r="H37" s="3">
        <v>67</v>
      </c>
      <c r="I37" s="10">
        <f t="shared" si="4"/>
        <v>179</v>
      </c>
      <c r="J37" s="3">
        <v>75</v>
      </c>
      <c r="K37" s="3">
        <v>41</v>
      </c>
      <c r="L37" s="10">
        <f t="shared" si="5"/>
        <v>116</v>
      </c>
    </row>
    <row r="38" spans="1:12" ht="30" customHeight="1">
      <c r="A38" s="83" t="s">
        <v>23</v>
      </c>
      <c r="B38" s="83"/>
      <c r="C38" s="3" t="s">
        <v>14</v>
      </c>
      <c r="D38" s="3">
        <v>1068</v>
      </c>
      <c r="E38" s="3">
        <v>477</v>
      </c>
      <c r="F38" s="10">
        <f t="shared" si="3"/>
        <v>1545</v>
      </c>
      <c r="G38" s="3">
        <v>198</v>
      </c>
      <c r="H38" s="3">
        <v>101</v>
      </c>
      <c r="I38" s="10">
        <f t="shared" si="4"/>
        <v>299</v>
      </c>
      <c r="J38" s="3">
        <v>157</v>
      </c>
      <c r="K38" s="3">
        <v>68</v>
      </c>
      <c r="L38" s="10">
        <f t="shared" si="5"/>
        <v>225</v>
      </c>
    </row>
    <row r="39" spans="1:12" ht="30" customHeight="1">
      <c r="A39" s="83"/>
      <c r="B39" s="83"/>
      <c r="C39" s="3" t="s">
        <v>12</v>
      </c>
      <c r="D39" s="3">
        <v>93</v>
      </c>
      <c r="E39" s="3">
        <v>25</v>
      </c>
      <c r="F39" s="10">
        <f t="shared" si="3"/>
        <v>118</v>
      </c>
      <c r="G39" s="3">
        <v>66</v>
      </c>
      <c r="H39" s="3">
        <v>19</v>
      </c>
      <c r="I39" s="10">
        <f t="shared" si="4"/>
        <v>85</v>
      </c>
      <c r="J39" s="3">
        <v>0</v>
      </c>
      <c r="K39" s="3">
        <v>0</v>
      </c>
      <c r="L39" s="10">
        <f t="shared" si="5"/>
        <v>0</v>
      </c>
    </row>
    <row r="40" spans="1:12" ht="30" customHeight="1">
      <c r="A40" s="83" t="s">
        <v>24</v>
      </c>
      <c r="B40" s="83"/>
      <c r="C40" s="3" t="s">
        <v>10</v>
      </c>
      <c r="D40" s="3">
        <v>1347</v>
      </c>
      <c r="E40" s="3">
        <v>1113</v>
      </c>
      <c r="F40" s="10">
        <f>D40+E40</f>
        <v>2460</v>
      </c>
      <c r="G40" s="3">
        <v>237</v>
      </c>
      <c r="H40" s="3">
        <v>210</v>
      </c>
      <c r="I40" s="10">
        <f>G40+H40</f>
        <v>447</v>
      </c>
      <c r="J40" s="3">
        <v>214</v>
      </c>
      <c r="K40" s="3">
        <v>208</v>
      </c>
      <c r="L40" s="10">
        <f>J40+K40</f>
        <v>422</v>
      </c>
    </row>
    <row r="41" spans="1:12" ht="30" customHeight="1">
      <c r="A41" s="83"/>
      <c r="B41" s="83"/>
      <c r="C41" s="3" t="s">
        <v>25</v>
      </c>
      <c r="D41" s="3">
        <v>70</v>
      </c>
      <c r="E41" s="3">
        <v>77</v>
      </c>
      <c r="F41" s="10">
        <f t="shared" ref="F41:F61" si="6">D41+E41</f>
        <v>147</v>
      </c>
      <c r="G41" s="3">
        <v>45</v>
      </c>
      <c r="H41" s="3">
        <v>29</v>
      </c>
      <c r="I41" s="10">
        <f t="shared" ref="I41:I61" si="7">G41+H41</f>
        <v>74</v>
      </c>
      <c r="J41" s="3">
        <v>0</v>
      </c>
      <c r="K41" s="3">
        <v>0</v>
      </c>
      <c r="L41" s="10">
        <f t="shared" ref="L41:L61" si="8">J41+K41</f>
        <v>0</v>
      </c>
    </row>
    <row r="42" spans="1:12" ht="30" customHeight="1">
      <c r="A42" s="83"/>
      <c r="B42" s="83"/>
      <c r="C42" s="3" t="s">
        <v>11</v>
      </c>
      <c r="D42" s="3">
        <v>997</v>
      </c>
      <c r="E42" s="3">
        <v>445</v>
      </c>
      <c r="F42" s="10">
        <f t="shared" si="6"/>
        <v>1442</v>
      </c>
      <c r="G42" s="3">
        <v>167</v>
      </c>
      <c r="H42" s="3">
        <v>88</v>
      </c>
      <c r="I42" s="10">
        <f t="shared" si="7"/>
        <v>255</v>
      </c>
      <c r="J42" s="3">
        <v>169</v>
      </c>
      <c r="K42" s="3">
        <v>85</v>
      </c>
      <c r="L42" s="10">
        <f t="shared" si="8"/>
        <v>254</v>
      </c>
    </row>
    <row r="43" spans="1:12" ht="30" customHeight="1">
      <c r="A43" s="83"/>
      <c r="B43" s="83"/>
      <c r="C43" s="3" t="s">
        <v>12</v>
      </c>
      <c r="D43" s="3">
        <v>615</v>
      </c>
      <c r="E43" s="3">
        <v>317</v>
      </c>
      <c r="F43" s="10">
        <f t="shared" si="6"/>
        <v>932</v>
      </c>
      <c r="G43" s="3">
        <v>110</v>
      </c>
      <c r="H43" s="3">
        <v>93</v>
      </c>
      <c r="I43" s="10">
        <f t="shared" si="7"/>
        <v>203</v>
      </c>
      <c r="J43" s="3">
        <v>74</v>
      </c>
      <c r="K43" s="3">
        <v>53</v>
      </c>
      <c r="L43" s="10">
        <f t="shared" si="8"/>
        <v>127</v>
      </c>
    </row>
    <row r="44" spans="1:12" ht="30" customHeight="1">
      <c r="A44" s="83"/>
      <c r="B44" s="83"/>
      <c r="C44" s="3" t="s">
        <v>26</v>
      </c>
      <c r="D44" s="3">
        <v>171</v>
      </c>
      <c r="E44" s="3">
        <v>70</v>
      </c>
      <c r="F44" s="10">
        <f t="shared" si="6"/>
        <v>241</v>
      </c>
      <c r="G44" s="3">
        <v>132</v>
      </c>
      <c r="H44" s="3">
        <v>36</v>
      </c>
      <c r="I44" s="10">
        <f t="shared" si="7"/>
        <v>168</v>
      </c>
      <c r="J44" s="3">
        <v>0</v>
      </c>
      <c r="K44" s="3">
        <v>0</v>
      </c>
      <c r="L44" s="10">
        <f t="shared" si="8"/>
        <v>0</v>
      </c>
    </row>
    <row r="45" spans="1:12" ht="30" customHeight="1">
      <c r="A45" s="83"/>
      <c r="B45" s="83"/>
      <c r="C45" s="3" t="s">
        <v>13</v>
      </c>
      <c r="D45" s="3">
        <v>729</v>
      </c>
      <c r="E45" s="3">
        <v>824</v>
      </c>
      <c r="F45" s="10">
        <f t="shared" si="6"/>
        <v>1553</v>
      </c>
      <c r="G45" s="3">
        <v>128</v>
      </c>
      <c r="H45" s="3">
        <v>101</v>
      </c>
      <c r="I45" s="10">
        <f t="shared" si="7"/>
        <v>229</v>
      </c>
      <c r="J45" s="3">
        <v>152</v>
      </c>
      <c r="K45" s="3">
        <v>178</v>
      </c>
      <c r="L45" s="10">
        <f t="shared" si="8"/>
        <v>330</v>
      </c>
    </row>
    <row r="46" spans="1:12" ht="30" customHeight="1">
      <c r="A46" s="83"/>
      <c r="B46" s="83"/>
      <c r="C46" s="3" t="s">
        <v>14</v>
      </c>
      <c r="D46" s="3">
        <v>452</v>
      </c>
      <c r="E46" s="3">
        <v>551</v>
      </c>
      <c r="F46" s="10">
        <f t="shared" si="6"/>
        <v>1003</v>
      </c>
      <c r="G46" s="3">
        <v>84</v>
      </c>
      <c r="H46" s="3">
        <v>87</v>
      </c>
      <c r="I46" s="10">
        <f t="shared" si="7"/>
        <v>171</v>
      </c>
      <c r="J46" s="3">
        <v>58</v>
      </c>
      <c r="K46" s="3">
        <v>81</v>
      </c>
      <c r="L46" s="10">
        <f t="shared" si="8"/>
        <v>139</v>
      </c>
    </row>
    <row r="47" spans="1:12" ht="30" customHeight="1">
      <c r="A47" s="83"/>
      <c r="B47" s="83"/>
      <c r="C47" s="3" t="s">
        <v>27</v>
      </c>
      <c r="D47" s="3">
        <v>76</v>
      </c>
      <c r="E47" s="3">
        <v>49</v>
      </c>
      <c r="F47" s="10">
        <f t="shared" si="6"/>
        <v>125</v>
      </c>
      <c r="G47" s="3">
        <v>76</v>
      </c>
      <c r="H47" s="3">
        <v>49</v>
      </c>
      <c r="I47" s="10">
        <f t="shared" si="7"/>
        <v>125</v>
      </c>
      <c r="J47" s="3">
        <v>0</v>
      </c>
      <c r="K47" s="3">
        <v>0</v>
      </c>
      <c r="L47" s="10">
        <f t="shared" si="8"/>
        <v>0</v>
      </c>
    </row>
    <row r="48" spans="1:12" ht="30" customHeight="1">
      <c r="A48" s="83" t="s">
        <v>28</v>
      </c>
      <c r="B48" s="83"/>
      <c r="C48" s="3" t="s">
        <v>11</v>
      </c>
      <c r="D48" s="3">
        <v>541</v>
      </c>
      <c r="E48" s="3">
        <v>444</v>
      </c>
      <c r="F48" s="10">
        <f t="shared" si="6"/>
        <v>985</v>
      </c>
      <c r="G48" s="3">
        <v>127</v>
      </c>
      <c r="H48" s="3">
        <v>172</v>
      </c>
      <c r="I48" s="10">
        <f t="shared" si="7"/>
        <v>299</v>
      </c>
      <c r="J48" s="3">
        <v>0</v>
      </c>
      <c r="K48" s="3">
        <v>0</v>
      </c>
      <c r="L48" s="10">
        <f t="shared" si="8"/>
        <v>0</v>
      </c>
    </row>
    <row r="49" spans="1:12" ht="30" customHeight="1">
      <c r="A49" s="83"/>
      <c r="B49" s="83"/>
      <c r="C49" s="3" t="s">
        <v>13</v>
      </c>
      <c r="D49" s="3">
        <v>511</v>
      </c>
      <c r="E49" s="3">
        <v>64</v>
      </c>
      <c r="F49" s="10">
        <f t="shared" si="6"/>
        <v>575</v>
      </c>
      <c r="G49" s="3">
        <v>170</v>
      </c>
      <c r="H49" s="3">
        <v>32</v>
      </c>
      <c r="I49" s="10">
        <f t="shared" si="7"/>
        <v>202</v>
      </c>
      <c r="J49" s="3">
        <v>0</v>
      </c>
      <c r="K49" s="3">
        <v>0</v>
      </c>
      <c r="L49" s="10">
        <f t="shared" si="8"/>
        <v>0</v>
      </c>
    </row>
    <row r="50" spans="1:12" ht="30" customHeight="1">
      <c r="A50" s="83" t="s">
        <v>29</v>
      </c>
      <c r="B50" s="83"/>
      <c r="C50" s="3" t="s">
        <v>14</v>
      </c>
      <c r="D50" s="3">
        <v>1585</v>
      </c>
      <c r="E50" s="3">
        <v>100</v>
      </c>
      <c r="F50" s="10">
        <f t="shared" si="6"/>
        <v>1685</v>
      </c>
      <c r="G50" s="3">
        <v>296</v>
      </c>
      <c r="H50" s="3">
        <v>16</v>
      </c>
      <c r="I50" s="10">
        <f t="shared" si="7"/>
        <v>312</v>
      </c>
      <c r="J50" s="3">
        <v>169</v>
      </c>
      <c r="K50" s="3">
        <v>10</v>
      </c>
      <c r="L50" s="10">
        <f t="shared" si="8"/>
        <v>179</v>
      </c>
    </row>
    <row r="51" spans="1:12" ht="30" customHeight="1">
      <c r="A51" s="84"/>
      <c r="B51" s="83" t="s">
        <v>30</v>
      </c>
      <c r="C51" s="3" t="s">
        <v>10</v>
      </c>
      <c r="D51" s="3">
        <v>317</v>
      </c>
      <c r="E51" s="3">
        <v>94</v>
      </c>
      <c r="F51" s="10">
        <f t="shared" si="6"/>
        <v>411</v>
      </c>
      <c r="G51" s="3">
        <v>129</v>
      </c>
      <c r="H51" s="3">
        <v>19</v>
      </c>
      <c r="I51" s="10">
        <f t="shared" si="7"/>
        <v>148</v>
      </c>
      <c r="J51" s="3">
        <v>55</v>
      </c>
      <c r="K51" s="3">
        <v>16</v>
      </c>
      <c r="L51" s="10">
        <f t="shared" si="8"/>
        <v>71</v>
      </c>
    </row>
    <row r="52" spans="1:12" ht="30" customHeight="1">
      <c r="A52" s="84"/>
      <c r="B52" s="83"/>
      <c r="C52" s="3" t="s">
        <v>11</v>
      </c>
      <c r="D52" s="3">
        <v>221</v>
      </c>
      <c r="E52" s="3">
        <v>76</v>
      </c>
      <c r="F52" s="10">
        <f t="shared" si="6"/>
        <v>297</v>
      </c>
      <c r="G52" s="3">
        <v>81</v>
      </c>
      <c r="H52" s="3">
        <v>35</v>
      </c>
      <c r="I52" s="10">
        <f t="shared" si="7"/>
        <v>116</v>
      </c>
      <c r="J52" s="3">
        <v>26</v>
      </c>
      <c r="K52" s="3">
        <v>3</v>
      </c>
      <c r="L52" s="10">
        <f t="shared" si="8"/>
        <v>29</v>
      </c>
    </row>
    <row r="53" spans="1:12" ht="30" customHeight="1">
      <c r="A53" s="84"/>
      <c r="B53" s="83"/>
      <c r="C53" s="3" t="s">
        <v>13</v>
      </c>
      <c r="D53" s="3">
        <v>241</v>
      </c>
      <c r="E53" s="3">
        <v>109</v>
      </c>
      <c r="F53" s="10">
        <f t="shared" si="6"/>
        <v>350</v>
      </c>
      <c r="G53" s="3">
        <v>65</v>
      </c>
      <c r="H53" s="3">
        <v>29</v>
      </c>
      <c r="I53" s="10">
        <f t="shared" si="7"/>
        <v>94</v>
      </c>
      <c r="J53" s="3">
        <v>11</v>
      </c>
      <c r="K53" s="3">
        <v>35</v>
      </c>
      <c r="L53" s="10">
        <f t="shared" si="8"/>
        <v>46</v>
      </c>
    </row>
    <row r="54" spans="1:12" ht="30" customHeight="1">
      <c r="A54" s="84"/>
      <c r="B54" s="83" t="s">
        <v>31</v>
      </c>
      <c r="C54" s="3" t="s">
        <v>10</v>
      </c>
      <c r="D54" s="3">
        <v>828</v>
      </c>
      <c r="E54" s="3">
        <v>1190</v>
      </c>
      <c r="F54" s="10">
        <f t="shared" si="6"/>
        <v>2018</v>
      </c>
      <c r="G54" s="3">
        <v>154</v>
      </c>
      <c r="H54" s="3">
        <v>283</v>
      </c>
      <c r="I54" s="10">
        <f t="shared" si="7"/>
        <v>437</v>
      </c>
      <c r="J54" s="3">
        <v>19</v>
      </c>
      <c r="K54" s="3">
        <v>102</v>
      </c>
      <c r="L54" s="10">
        <f t="shared" si="8"/>
        <v>121</v>
      </c>
    </row>
    <row r="55" spans="1:12" ht="30" customHeight="1">
      <c r="A55" s="84"/>
      <c r="B55" s="83"/>
      <c r="C55" s="3" t="s">
        <v>11</v>
      </c>
      <c r="D55" s="3">
        <v>261</v>
      </c>
      <c r="E55" s="3">
        <v>532</v>
      </c>
      <c r="F55" s="10">
        <f t="shared" si="6"/>
        <v>793</v>
      </c>
      <c r="G55" s="3">
        <v>58</v>
      </c>
      <c r="H55" s="3">
        <v>150</v>
      </c>
      <c r="I55" s="10">
        <f t="shared" si="7"/>
        <v>208</v>
      </c>
      <c r="J55" s="3">
        <v>27</v>
      </c>
      <c r="K55" s="3">
        <v>59</v>
      </c>
      <c r="L55" s="10">
        <f t="shared" si="8"/>
        <v>86</v>
      </c>
    </row>
    <row r="56" spans="1:12" ht="30" customHeight="1">
      <c r="A56" s="84"/>
      <c r="B56" s="83"/>
      <c r="C56" s="3" t="s">
        <v>13</v>
      </c>
      <c r="D56" s="3">
        <v>249</v>
      </c>
      <c r="E56" s="3">
        <v>534</v>
      </c>
      <c r="F56" s="10">
        <f t="shared" si="6"/>
        <v>783</v>
      </c>
      <c r="G56" s="3">
        <v>90</v>
      </c>
      <c r="H56" s="3">
        <v>129</v>
      </c>
      <c r="I56" s="10">
        <f t="shared" si="7"/>
        <v>219</v>
      </c>
      <c r="J56" s="3">
        <v>4</v>
      </c>
      <c r="K56" s="3">
        <v>31</v>
      </c>
      <c r="L56" s="10">
        <f t="shared" si="8"/>
        <v>35</v>
      </c>
    </row>
    <row r="57" spans="1:12" ht="30" customHeight="1">
      <c r="A57" s="84"/>
      <c r="B57" s="83" t="s">
        <v>32</v>
      </c>
      <c r="C57" s="3" t="s">
        <v>10</v>
      </c>
      <c r="D57" s="3">
        <v>1078</v>
      </c>
      <c r="E57" s="3">
        <v>774</v>
      </c>
      <c r="F57" s="10">
        <f t="shared" si="6"/>
        <v>1852</v>
      </c>
      <c r="G57" s="3">
        <v>192</v>
      </c>
      <c r="H57" s="3">
        <v>180</v>
      </c>
      <c r="I57" s="10">
        <f t="shared" si="7"/>
        <v>372</v>
      </c>
      <c r="J57" s="3">
        <v>101</v>
      </c>
      <c r="K57" s="3">
        <v>85</v>
      </c>
      <c r="L57" s="10">
        <f t="shared" si="8"/>
        <v>186</v>
      </c>
    </row>
    <row r="58" spans="1:12" ht="30" customHeight="1">
      <c r="A58" s="84"/>
      <c r="B58" s="83"/>
      <c r="C58" s="3" t="s">
        <v>11</v>
      </c>
      <c r="D58" s="3">
        <v>884</v>
      </c>
      <c r="E58" s="3">
        <v>578</v>
      </c>
      <c r="F58" s="10">
        <f t="shared" si="6"/>
        <v>1462</v>
      </c>
      <c r="G58" s="3">
        <v>243</v>
      </c>
      <c r="H58" s="3">
        <v>197</v>
      </c>
      <c r="I58" s="10">
        <f t="shared" si="7"/>
        <v>440</v>
      </c>
      <c r="J58" s="3">
        <v>86</v>
      </c>
      <c r="K58" s="3">
        <v>62</v>
      </c>
      <c r="L58" s="10">
        <f t="shared" si="8"/>
        <v>148</v>
      </c>
    </row>
    <row r="59" spans="1:12" ht="30" customHeight="1">
      <c r="A59" s="84"/>
      <c r="B59" s="83"/>
      <c r="C59" s="3" t="s">
        <v>33</v>
      </c>
      <c r="D59" s="3">
        <v>151</v>
      </c>
      <c r="E59" s="3">
        <v>71</v>
      </c>
      <c r="F59" s="10">
        <f t="shared" si="6"/>
        <v>222</v>
      </c>
      <c r="G59" s="3">
        <v>98</v>
      </c>
      <c r="H59" s="3">
        <v>48</v>
      </c>
      <c r="I59" s="10">
        <f t="shared" si="7"/>
        <v>146</v>
      </c>
      <c r="J59" s="3">
        <v>0</v>
      </c>
      <c r="K59" s="3">
        <v>0</v>
      </c>
      <c r="L59" s="10">
        <f t="shared" si="8"/>
        <v>0</v>
      </c>
    </row>
    <row r="60" spans="1:12" ht="30" customHeight="1">
      <c r="A60" s="84"/>
      <c r="B60" s="83"/>
      <c r="C60" s="3" t="s">
        <v>13</v>
      </c>
      <c r="D60" s="3">
        <v>647</v>
      </c>
      <c r="E60" s="3">
        <v>362</v>
      </c>
      <c r="F60" s="10">
        <f t="shared" si="6"/>
        <v>1009</v>
      </c>
      <c r="G60" s="3">
        <v>177</v>
      </c>
      <c r="H60" s="3">
        <v>101</v>
      </c>
      <c r="I60" s="10">
        <f t="shared" si="7"/>
        <v>278</v>
      </c>
      <c r="J60" s="3">
        <v>37</v>
      </c>
      <c r="K60" s="3">
        <v>44</v>
      </c>
      <c r="L60" s="10">
        <f t="shared" si="8"/>
        <v>81</v>
      </c>
    </row>
    <row r="61" spans="1:12" ht="30" customHeight="1">
      <c r="A61" s="84"/>
      <c r="B61" s="83"/>
      <c r="C61" s="3" t="s">
        <v>14</v>
      </c>
      <c r="D61" s="3">
        <v>845</v>
      </c>
      <c r="E61" s="3">
        <v>546</v>
      </c>
      <c r="F61" s="10">
        <f t="shared" si="6"/>
        <v>1391</v>
      </c>
      <c r="G61" s="3">
        <v>172</v>
      </c>
      <c r="H61" s="3">
        <v>149</v>
      </c>
      <c r="I61" s="10">
        <f t="shared" si="7"/>
        <v>321</v>
      </c>
      <c r="J61" s="3">
        <v>50</v>
      </c>
      <c r="K61" s="3">
        <v>38</v>
      </c>
      <c r="L61" s="10">
        <f t="shared" si="8"/>
        <v>88</v>
      </c>
    </row>
    <row r="62" spans="1:12" ht="30" customHeight="1">
      <c r="A62" s="84"/>
      <c r="B62" s="3" t="s">
        <v>32</v>
      </c>
      <c r="C62" s="3" t="s">
        <v>12</v>
      </c>
      <c r="D62" s="3">
        <v>363</v>
      </c>
      <c r="E62" s="3">
        <v>92</v>
      </c>
      <c r="F62" s="10">
        <f>D62+E62</f>
        <v>455</v>
      </c>
      <c r="G62" s="3">
        <v>125</v>
      </c>
      <c r="H62" s="3">
        <v>26</v>
      </c>
      <c r="I62" s="10">
        <f>G62+H62</f>
        <v>151</v>
      </c>
      <c r="J62" s="3">
        <v>30</v>
      </c>
      <c r="K62" s="3">
        <v>13</v>
      </c>
      <c r="L62" s="10">
        <f>J62+K62</f>
        <v>43</v>
      </c>
    </row>
    <row r="63" spans="1:12" ht="30" customHeight="1">
      <c r="A63" s="84"/>
      <c r="B63" s="83" t="s">
        <v>34</v>
      </c>
      <c r="C63" s="3" t="s">
        <v>10</v>
      </c>
      <c r="D63" s="3">
        <v>743</v>
      </c>
      <c r="E63" s="3">
        <v>404</v>
      </c>
      <c r="F63" s="10">
        <f t="shared" ref="F63:F86" si="9">D63+E63</f>
        <v>1147</v>
      </c>
      <c r="G63" s="3">
        <v>174</v>
      </c>
      <c r="H63" s="3">
        <v>84</v>
      </c>
      <c r="I63" s="10">
        <f t="shared" ref="I63:I86" si="10">G63+H63</f>
        <v>258</v>
      </c>
      <c r="J63" s="3">
        <v>46</v>
      </c>
      <c r="K63" s="3">
        <v>45</v>
      </c>
      <c r="L63" s="10">
        <f t="shared" ref="L63:L86" si="11">J63+K63</f>
        <v>91</v>
      </c>
    </row>
    <row r="64" spans="1:12" ht="30" customHeight="1">
      <c r="A64" s="84"/>
      <c r="B64" s="83"/>
      <c r="C64" s="3" t="s">
        <v>11</v>
      </c>
      <c r="D64" s="3">
        <v>497</v>
      </c>
      <c r="E64" s="3">
        <v>334</v>
      </c>
      <c r="F64" s="10">
        <f t="shared" si="9"/>
        <v>831</v>
      </c>
      <c r="G64" s="3">
        <v>128</v>
      </c>
      <c r="H64" s="3">
        <v>100</v>
      </c>
      <c r="I64" s="10">
        <f t="shared" si="10"/>
        <v>228</v>
      </c>
      <c r="J64" s="3">
        <v>38</v>
      </c>
      <c r="K64" s="3">
        <v>41</v>
      </c>
      <c r="L64" s="10">
        <f t="shared" si="11"/>
        <v>79</v>
      </c>
    </row>
    <row r="65" spans="1:12" ht="30" customHeight="1">
      <c r="A65" s="84"/>
      <c r="B65" s="83"/>
      <c r="C65" s="3" t="s">
        <v>12</v>
      </c>
      <c r="D65" s="3">
        <v>288</v>
      </c>
      <c r="E65" s="3">
        <v>86</v>
      </c>
      <c r="F65" s="10">
        <f t="shared" si="9"/>
        <v>374</v>
      </c>
      <c r="G65" s="3">
        <v>97</v>
      </c>
      <c r="H65" s="3">
        <v>32</v>
      </c>
      <c r="I65" s="10">
        <f t="shared" si="10"/>
        <v>129</v>
      </c>
      <c r="J65" s="3">
        <v>21</v>
      </c>
      <c r="K65" s="3">
        <v>11</v>
      </c>
      <c r="L65" s="10">
        <f t="shared" si="11"/>
        <v>32</v>
      </c>
    </row>
    <row r="66" spans="1:12" ht="30" customHeight="1">
      <c r="A66" s="84"/>
      <c r="B66" s="83"/>
      <c r="C66" s="3" t="s">
        <v>13</v>
      </c>
      <c r="D66" s="3">
        <v>367</v>
      </c>
      <c r="E66" s="3">
        <v>218</v>
      </c>
      <c r="F66" s="10">
        <f t="shared" si="9"/>
        <v>585</v>
      </c>
      <c r="G66" s="3">
        <v>95</v>
      </c>
      <c r="H66" s="3">
        <v>53</v>
      </c>
      <c r="I66" s="10">
        <f t="shared" si="10"/>
        <v>148</v>
      </c>
      <c r="J66" s="3">
        <v>25</v>
      </c>
      <c r="K66" s="3">
        <v>15</v>
      </c>
      <c r="L66" s="10">
        <f t="shared" si="11"/>
        <v>40</v>
      </c>
    </row>
    <row r="67" spans="1:12" ht="30" customHeight="1">
      <c r="A67" s="84"/>
      <c r="B67" s="83"/>
      <c r="C67" s="3" t="s">
        <v>14</v>
      </c>
      <c r="D67" s="3">
        <v>541</v>
      </c>
      <c r="E67" s="3">
        <v>332</v>
      </c>
      <c r="F67" s="10">
        <f t="shared" si="9"/>
        <v>873</v>
      </c>
      <c r="G67" s="3">
        <v>113</v>
      </c>
      <c r="H67" s="3">
        <v>101</v>
      </c>
      <c r="I67" s="10">
        <f t="shared" si="10"/>
        <v>214</v>
      </c>
      <c r="J67" s="3">
        <v>26</v>
      </c>
      <c r="K67" s="3">
        <v>25</v>
      </c>
      <c r="L67" s="10">
        <f t="shared" si="11"/>
        <v>51</v>
      </c>
    </row>
    <row r="68" spans="1:12" ht="30" customHeight="1">
      <c r="A68" s="84"/>
      <c r="B68" s="83" t="s">
        <v>35</v>
      </c>
      <c r="C68" s="3" t="s">
        <v>10</v>
      </c>
      <c r="D68" s="3">
        <v>1782</v>
      </c>
      <c r="E68" s="3">
        <v>1380</v>
      </c>
      <c r="F68" s="10">
        <f t="shared" si="9"/>
        <v>3162</v>
      </c>
      <c r="G68" s="3">
        <v>488</v>
      </c>
      <c r="H68" s="3">
        <v>220</v>
      </c>
      <c r="I68" s="10">
        <f t="shared" si="10"/>
        <v>708</v>
      </c>
      <c r="J68" s="3">
        <v>76</v>
      </c>
      <c r="K68" s="3">
        <v>77</v>
      </c>
      <c r="L68" s="10">
        <f t="shared" si="11"/>
        <v>153</v>
      </c>
    </row>
    <row r="69" spans="1:12" ht="30" customHeight="1">
      <c r="A69" s="84"/>
      <c r="B69" s="83"/>
      <c r="C69" s="3" t="s">
        <v>11</v>
      </c>
      <c r="D69" s="3">
        <v>1136</v>
      </c>
      <c r="E69" s="3">
        <v>634</v>
      </c>
      <c r="F69" s="10">
        <f t="shared" si="9"/>
        <v>1770</v>
      </c>
      <c r="G69" s="3">
        <v>239</v>
      </c>
      <c r="H69" s="3">
        <v>195</v>
      </c>
      <c r="I69" s="10">
        <f t="shared" si="10"/>
        <v>434</v>
      </c>
      <c r="J69" s="3">
        <v>89</v>
      </c>
      <c r="K69" s="3">
        <v>52</v>
      </c>
      <c r="L69" s="10">
        <f t="shared" si="11"/>
        <v>141</v>
      </c>
    </row>
    <row r="70" spans="1:12" ht="30" customHeight="1">
      <c r="A70" s="84"/>
      <c r="B70" s="83"/>
      <c r="C70" s="3" t="s">
        <v>13</v>
      </c>
      <c r="D70" s="3">
        <v>416</v>
      </c>
      <c r="E70" s="3">
        <v>342</v>
      </c>
      <c r="F70" s="10">
        <f t="shared" si="9"/>
        <v>758</v>
      </c>
      <c r="G70" s="3">
        <v>85</v>
      </c>
      <c r="H70" s="3">
        <v>75</v>
      </c>
      <c r="I70" s="10">
        <f t="shared" si="10"/>
        <v>160</v>
      </c>
      <c r="J70" s="3">
        <v>28</v>
      </c>
      <c r="K70" s="3">
        <v>37</v>
      </c>
      <c r="L70" s="10">
        <f t="shared" si="11"/>
        <v>65</v>
      </c>
    </row>
    <row r="71" spans="1:12" ht="30" customHeight="1">
      <c r="A71" s="84"/>
      <c r="B71" s="83"/>
      <c r="C71" s="3" t="s">
        <v>14</v>
      </c>
      <c r="D71" s="3">
        <v>760</v>
      </c>
      <c r="E71" s="3">
        <v>730</v>
      </c>
      <c r="F71" s="10">
        <f t="shared" si="9"/>
        <v>1490</v>
      </c>
      <c r="G71" s="3">
        <v>140</v>
      </c>
      <c r="H71" s="3">
        <v>182</v>
      </c>
      <c r="I71" s="10">
        <f t="shared" si="10"/>
        <v>322</v>
      </c>
      <c r="J71" s="3">
        <v>49</v>
      </c>
      <c r="K71" s="3">
        <v>50</v>
      </c>
      <c r="L71" s="10">
        <f t="shared" si="11"/>
        <v>99</v>
      </c>
    </row>
    <row r="72" spans="1:12" ht="30" customHeight="1">
      <c r="A72" s="84"/>
      <c r="B72" s="83"/>
      <c r="C72" s="3" t="s">
        <v>12</v>
      </c>
      <c r="D72" s="3">
        <v>237</v>
      </c>
      <c r="E72" s="3">
        <v>151</v>
      </c>
      <c r="F72" s="10">
        <f t="shared" si="9"/>
        <v>388</v>
      </c>
      <c r="G72" s="3">
        <v>71</v>
      </c>
      <c r="H72" s="3">
        <v>61</v>
      </c>
      <c r="I72" s="10">
        <f t="shared" si="10"/>
        <v>132</v>
      </c>
      <c r="J72" s="3">
        <v>21</v>
      </c>
      <c r="K72" s="3">
        <v>14</v>
      </c>
      <c r="L72" s="10">
        <f t="shared" si="11"/>
        <v>35</v>
      </c>
    </row>
    <row r="73" spans="1:12" ht="30" customHeight="1">
      <c r="A73" s="84"/>
      <c r="B73" s="83" t="s">
        <v>36</v>
      </c>
      <c r="C73" s="3" t="s">
        <v>10</v>
      </c>
      <c r="D73" s="3">
        <v>272</v>
      </c>
      <c r="E73" s="3">
        <v>319</v>
      </c>
      <c r="F73" s="10">
        <f t="shared" si="9"/>
        <v>591</v>
      </c>
      <c r="G73" s="3">
        <v>73</v>
      </c>
      <c r="H73" s="3">
        <v>97</v>
      </c>
      <c r="I73" s="10">
        <f t="shared" si="10"/>
        <v>170</v>
      </c>
      <c r="J73" s="3">
        <v>2</v>
      </c>
      <c r="K73" s="3">
        <v>7</v>
      </c>
      <c r="L73" s="10">
        <f t="shared" si="11"/>
        <v>9</v>
      </c>
    </row>
    <row r="74" spans="1:12" ht="30" customHeight="1">
      <c r="A74" s="84"/>
      <c r="B74" s="83"/>
      <c r="C74" s="3" t="s">
        <v>11</v>
      </c>
      <c r="D74" s="3">
        <v>165</v>
      </c>
      <c r="E74" s="3">
        <v>193</v>
      </c>
      <c r="F74" s="10">
        <f t="shared" si="9"/>
        <v>358</v>
      </c>
      <c r="G74" s="3">
        <v>84</v>
      </c>
      <c r="H74" s="3">
        <v>89</v>
      </c>
      <c r="I74" s="10">
        <f t="shared" si="10"/>
        <v>173</v>
      </c>
      <c r="J74" s="3">
        <v>11</v>
      </c>
      <c r="K74" s="3">
        <v>26</v>
      </c>
      <c r="L74" s="10">
        <f t="shared" si="11"/>
        <v>37</v>
      </c>
    </row>
    <row r="75" spans="1:12" ht="30" customHeight="1">
      <c r="A75" s="84"/>
      <c r="B75" s="83"/>
      <c r="C75" s="3" t="s">
        <v>13</v>
      </c>
      <c r="D75" s="3">
        <v>86</v>
      </c>
      <c r="E75" s="3">
        <v>125</v>
      </c>
      <c r="F75" s="10">
        <f t="shared" si="9"/>
        <v>211</v>
      </c>
      <c r="G75" s="3">
        <v>37</v>
      </c>
      <c r="H75" s="3">
        <v>35</v>
      </c>
      <c r="I75" s="10">
        <f t="shared" si="10"/>
        <v>72</v>
      </c>
      <c r="J75" s="3">
        <v>2</v>
      </c>
      <c r="K75" s="3">
        <v>14</v>
      </c>
      <c r="L75" s="10">
        <f t="shared" si="11"/>
        <v>16</v>
      </c>
    </row>
    <row r="76" spans="1:12" ht="30" customHeight="1">
      <c r="A76" s="84"/>
      <c r="B76" s="83"/>
      <c r="C76" s="3" t="s">
        <v>14</v>
      </c>
      <c r="D76" s="3">
        <v>126</v>
      </c>
      <c r="E76" s="3">
        <v>230</v>
      </c>
      <c r="F76" s="10">
        <f t="shared" si="9"/>
        <v>356</v>
      </c>
      <c r="G76" s="3">
        <v>20</v>
      </c>
      <c r="H76" s="3">
        <v>76</v>
      </c>
      <c r="I76" s="10">
        <f t="shared" si="10"/>
        <v>96</v>
      </c>
      <c r="J76" s="3">
        <v>8</v>
      </c>
      <c r="K76" s="3">
        <v>14</v>
      </c>
      <c r="L76" s="10">
        <f t="shared" si="11"/>
        <v>22</v>
      </c>
    </row>
    <row r="77" spans="1:12" ht="30" customHeight="1">
      <c r="A77" s="84"/>
      <c r="B77" s="85" t="s">
        <v>67</v>
      </c>
      <c r="C77" s="12" t="s">
        <v>10</v>
      </c>
      <c r="D77" s="12">
        <f>D51+D54+D57+D63+D68+D73</f>
        <v>5020</v>
      </c>
      <c r="E77" s="12">
        <f>E51+E54+E57+E63+E68+E73</f>
        <v>4161</v>
      </c>
      <c r="F77" s="10">
        <f t="shared" si="9"/>
        <v>9181</v>
      </c>
      <c r="G77" s="12">
        <f>G51+G54+G57+G63+G68+G73</f>
        <v>1210</v>
      </c>
      <c r="H77" s="12">
        <f>H51+H54+H57+H63+H68+H73</f>
        <v>883</v>
      </c>
      <c r="I77" s="10">
        <f t="shared" si="10"/>
        <v>2093</v>
      </c>
      <c r="J77" s="12">
        <f>J51+J54+J57+J63+J68+J73</f>
        <v>299</v>
      </c>
      <c r="K77" s="12">
        <f>K51+K54+K57+K63+K68+K73</f>
        <v>332</v>
      </c>
      <c r="L77" s="10">
        <f t="shared" si="11"/>
        <v>631</v>
      </c>
    </row>
    <row r="78" spans="1:12" ht="30" customHeight="1">
      <c r="A78" s="84"/>
      <c r="B78" s="85"/>
      <c r="C78" s="12" t="s">
        <v>11</v>
      </c>
      <c r="D78" s="12">
        <f>D52+D55+D58+D64+D69+D74</f>
        <v>3164</v>
      </c>
      <c r="E78" s="12">
        <f>E52+E55+E58+E64+E69+E74</f>
        <v>2347</v>
      </c>
      <c r="F78" s="10">
        <f t="shared" si="9"/>
        <v>5511</v>
      </c>
      <c r="G78" s="12">
        <f>G52+G55+G58+G64+G69+G74</f>
        <v>833</v>
      </c>
      <c r="H78" s="12">
        <f>H52+H55+H58+H64+H69+H74</f>
        <v>766</v>
      </c>
      <c r="I78" s="10">
        <f t="shared" si="10"/>
        <v>1599</v>
      </c>
      <c r="J78" s="12">
        <f>J52+J55+J58+J64+J69+J74</f>
        <v>277</v>
      </c>
      <c r="K78" s="12">
        <f>K52+K55+K58+K64+K69+K74</f>
        <v>243</v>
      </c>
      <c r="L78" s="10">
        <f t="shared" si="11"/>
        <v>520</v>
      </c>
    </row>
    <row r="79" spans="1:12" ht="30" customHeight="1">
      <c r="A79" s="84"/>
      <c r="B79" s="85"/>
      <c r="C79" s="12" t="s">
        <v>13</v>
      </c>
      <c r="D79" s="12">
        <f>D53+D56+D60+D66+D70+D75</f>
        <v>2006</v>
      </c>
      <c r="E79" s="12">
        <f>E53+E56+E60+E66+E70+E75</f>
        <v>1690</v>
      </c>
      <c r="F79" s="10">
        <f t="shared" si="9"/>
        <v>3696</v>
      </c>
      <c r="G79" s="12">
        <f>G53+G56+G60+G66+G70+G75</f>
        <v>549</v>
      </c>
      <c r="H79" s="12">
        <f>H53+H56+H60+H66+H70+H75</f>
        <v>422</v>
      </c>
      <c r="I79" s="10">
        <f t="shared" si="10"/>
        <v>971</v>
      </c>
      <c r="J79" s="12">
        <f>J53+J56+J60+J66+J70+J75</f>
        <v>107</v>
      </c>
      <c r="K79" s="12">
        <f>K53+K56+K60+K66+K70+K75</f>
        <v>176</v>
      </c>
      <c r="L79" s="10">
        <f t="shared" si="11"/>
        <v>283</v>
      </c>
    </row>
    <row r="80" spans="1:12" ht="30" customHeight="1">
      <c r="A80" s="84"/>
      <c r="B80" s="85"/>
      <c r="C80" s="12" t="s">
        <v>14</v>
      </c>
      <c r="D80" s="12">
        <f>D61+D67+D71+D76</f>
        <v>2272</v>
      </c>
      <c r="E80" s="12">
        <f>E61+E67+E71+E76</f>
        <v>1838</v>
      </c>
      <c r="F80" s="10">
        <f t="shared" si="9"/>
        <v>4110</v>
      </c>
      <c r="G80" s="12">
        <f>G61+G67+G71+G76</f>
        <v>445</v>
      </c>
      <c r="H80" s="12">
        <f>H61+H67+H71+H76</f>
        <v>508</v>
      </c>
      <c r="I80" s="10">
        <f t="shared" si="10"/>
        <v>953</v>
      </c>
      <c r="J80" s="12">
        <f>J61+J67+J71+J76</f>
        <v>133</v>
      </c>
      <c r="K80" s="12">
        <f>K61+K67+K71+K76</f>
        <v>127</v>
      </c>
      <c r="L80" s="10">
        <f t="shared" si="11"/>
        <v>260</v>
      </c>
    </row>
    <row r="81" spans="1:12" ht="30" customHeight="1">
      <c r="A81" s="84"/>
      <c r="B81" s="85"/>
      <c r="C81" s="12" t="s">
        <v>68</v>
      </c>
      <c r="D81" s="12">
        <f>D59+D62+D65+D72</f>
        <v>1039</v>
      </c>
      <c r="E81" s="12">
        <f>E59+E62+E65+E72</f>
        <v>400</v>
      </c>
      <c r="F81" s="10">
        <f t="shared" si="9"/>
        <v>1439</v>
      </c>
      <c r="G81" s="12">
        <f>G59+G62+G65+G72</f>
        <v>391</v>
      </c>
      <c r="H81" s="12">
        <f>H59+H62+H65+H72</f>
        <v>167</v>
      </c>
      <c r="I81" s="10">
        <f t="shared" si="10"/>
        <v>558</v>
      </c>
      <c r="J81" s="12">
        <f>J59+J62+J65+J72</f>
        <v>72</v>
      </c>
      <c r="K81" s="12">
        <f>K59+K62+K65+K72</f>
        <v>38</v>
      </c>
      <c r="L81" s="10">
        <f t="shared" si="11"/>
        <v>110</v>
      </c>
    </row>
    <row r="82" spans="1:12" ht="30" customHeight="1">
      <c r="A82" s="83" t="s">
        <v>37</v>
      </c>
      <c r="B82" s="83"/>
      <c r="C82" s="3" t="s">
        <v>13</v>
      </c>
      <c r="D82" s="3">
        <v>210</v>
      </c>
      <c r="E82" s="3">
        <v>109</v>
      </c>
      <c r="F82" s="10">
        <f t="shared" si="9"/>
        <v>319</v>
      </c>
      <c r="G82" s="3">
        <v>40</v>
      </c>
      <c r="H82" s="3">
        <v>28</v>
      </c>
      <c r="I82" s="10">
        <f t="shared" si="10"/>
        <v>68</v>
      </c>
      <c r="J82" s="3">
        <v>30</v>
      </c>
      <c r="K82" s="3">
        <v>30</v>
      </c>
      <c r="L82" s="10">
        <f t="shared" si="11"/>
        <v>60</v>
      </c>
    </row>
    <row r="83" spans="1:12" ht="30" customHeight="1">
      <c r="A83" s="84"/>
      <c r="B83" s="83" t="s">
        <v>38</v>
      </c>
      <c r="C83" s="3" t="s">
        <v>10</v>
      </c>
      <c r="D83" s="3">
        <v>4256</v>
      </c>
      <c r="E83" s="3">
        <v>5569</v>
      </c>
      <c r="F83" s="10">
        <f t="shared" si="9"/>
        <v>9825</v>
      </c>
      <c r="G83" s="3">
        <v>781</v>
      </c>
      <c r="H83" s="3">
        <v>1080</v>
      </c>
      <c r="I83" s="10">
        <f t="shared" si="10"/>
        <v>1861</v>
      </c>
      <c r="J83" s="3">
        <v>166</v>
      </c>
      <c r="K83" s="3">
        <v>284</v>
      </c>
      <c r="L83" s="10">
        <f t="shared" si="11"/>
        <v>450</v>
      </c>
    </row>
    <row r="84" spans="1:12" ht="30" customHeight="1">
      <c r="A84" s="84"/>
      <c r="B84" s="83"/>
      <c r="C84" s="3" t="s">
        <v>39</v>
      </c>
      <c r="D84" s="3">
        <v>156</v>
      </c>
      <c r="E84" s="3">
        <v>406</v>
      </c>
      <c r="F84" s="10">
        <f t="shared" si="9"/>
        <v>562</v>
      </c>
      <c r="G84" s="3">
        <v>58</v>
      </c>
      <c r="H84" s="3">
        <v>190</v>
      </c>
      <c r="I84" s="10">
        <f t="shared" si="10"/>
        <v>248</v>
      </c>
      <c r="J84" s="3">
        <v>0</v>
      </c>
      <c r="K84" s="3">
        <v>0</v>
      </c>
      <c r="L84" s="10">
        <f t="shared" si="11"/>
        <v>0</v>
      </c>
    </row>
    <row r="85" spans="1:12" ht="30" customHeight="1">
      <c r="A85" s="84"/>
      <c r="B85" s="83"/>
      <c r="C85" s="3" t="s">
        <v>25</v>
      </c>
      <c r="D85" s="3">
        <v>189</v>
      </c>
      <c r="E85" s="3">
        <v>338</v>
      </c>
      <c r="F85" s="10">
        <f t="shared" si="9"/>
        <v>527</v>
      </c>
      <c r="G85" s="3">
        <v>91</v>
      </c>
      <c r="H85" s="3">
        <v>143</v>
      </c>
      <c r="I85" s="10">
        <f t="shared" si="10"/>
        <v>234</v>
      </c>
      <c r="J85" s="3">
        <v>0</v>
      </c>
      <c r="K85" s="3">
        <v>0</v>
      </c>
      <c r="L85" s="10">
        <f t="shared" si="11"/>
        <v>0</v>
      </c>
    </row>
    <row r="86" spans="1:12" ht="30" customHeight="1">
      <c r="A86" s="84"/>
      <c r="B86" s="83"/>
      <c r="C86" s="3" t="s">
        <v>11</v>
      </c>
      <c r="D86" s="3">
        <v>4149</v>
      </c>
      <c r="E86" s="3">
        <v>3824</v>
      </c>
      <c r="F86" s="10">
        <f t="shared" si="9"/>
        <v>7973</v>
      </c>
      <c r="G86" s="3">
        <v>661</v>
      </c>
      <c r="H86" s="3">
        <v>839</v>
      </c>
      <c r="I86" s="10">
        <f t="shared" si="10"/>
        <v>1500</v>
      </c>
      <c r="J86" s="3">
        <v>306</v>
      </c>
      <c r="K86" s="3">
        <v>255</v>
      </c>
      <c r="L86" s="10">
        <f t="shared" si="11"/>
        <v>561</v>
      </c>
    </row>
    <row r="87" spans="1:12" ht="30" customHeight="1">
      <c r="A87" s="84"/>
      <c r="B87" s="83" t="s">
        <v>38</v>
      </c>
      <c r="C87" s="3" t="s">
        <v>40</v>
      </c>
      <c r="D87" s="3">
        <v>842</v>
      </c>
      <c r="E87" s="3">
        <v>1133</v>
      </c>
      <c r="F87" s="10">
        <f>D87+E87</f>
        <v>1975</v>
      </c>
      <c r="G87" s="3">
        <v>145</v>
      </c>
      <c r="H87" s="3">
        <v>289</v>
      </c>
      <c r="I87" s="10">
        <f>G87+H87</f>
        <v>434</v>
      </c>
      <c r="J87" s="3">
        <v>53</v>
      </c>
      <c r="K87" s="3">
        <v>66</v>
      </c>
      <c r="L87" s="10">
        <f>J87+K87</f>
        <v>119</v>
      </c>
    </row>
    <row r="88" spans="1:12" ht="30" customHeight="1">
      <c r="A88" s="84"/>
      <c r="B88" s="83"/>
      <c r="C88" s="3" t="s">
        <v>26</v>
      </c>
      <c r="D88" s="3">
        <v>351</v>
      </c>
      <c r="E88" s="3">
        <v>509</v>
      </c>
      <c r="F88" s="10">
        <f t="shared" ref="F88:F107" si="12">D88+E88</f>
        <v>860</v>
      </c>
      <c r="G88" s="3">
        <v>170</v>
      </c>
      <c r="H88" s="3">
        <v>257</v>
      </c>
      <c r="I88" s="10">
        <f t="shared" ref="I88:I107" si="13">G88+H88</f>
        <v>427</v>
      </c>
      <c r="J88" s="3">
        <v>0</v>
      </c>
      <c r="K88" s="3">
        <v>0</v>
      </c>
      <c r="L88" s="10">
        <f t="shared" ref="L88:L107" si="14">J88+K88</f>
        <v>0</v>
      </c>
    </row>
    <row r="89" spans="1:12" ht="30" customHeight="1">
      <c r="A89" s="84"/>
      <c r="B89" s="83"/>
      <c r="C89" s="3" t="s">
        <v>41</v>
      </c>
      <c r="D89" s="3">
        <v>227</v>
      </c>
      <c r="E89" s="3">
        <v>353</v>
      </c>
      <c r="F89" s="10">
        <f t="shared" si="12"/>
        <v>580</v>
      </c>
      <c r="G89" s="3">
        <v>96</v>
      </c>
      <c r="H89" s="3">
        <v>160</v>
      </c>
      <c r="I89" s="10">
        <f t="shared" si="13"/>
        <v>256</v>
      </c>
      <c r="J89" s="3">
        <v>0</v>
      </c>
      <c r="K89" s="3">
        <v>0</v>
      </c>
      <c r="L89" s="10">
        <f t="shared" si="14"/>
        <v>0</v>
      </c>
    </row>
    <row r="90" spans="1:12" ht="30" customHeight="1">
      <c r="A90" s="84"/>
      <c r="B90" s="83"/>
      <c r="C90" s="3" t="s">
        <v>33</v>
      </c>
      <c r="D90" s="3">
        <v>255</v>
      </c>
      <c r="E90" s="3">
        <v>299</v>
      </c>
      <c r="F90" s="10">
        <f t="shared" si="12"/>
        <v>554</v>
      </c>
      <c r="G90" s="3">
        <v>103</v>
      </c>
      <c r="H90" s="3">
        <v>150</v>
      </c>
      <c r="I90" s="10">
        <f t="shared" si="13"/>
        <v>253</v>
      </c>
      <c r="J90" s="3">
        <v>0</v>
      </c>
      <c r="K90" s="3">
        <v>0</v>
      </c>
      <c r="L90" s="10">
        <f t="shared" si="14"/>
        <v>0</v>
      </c>
    </row>
    <row r="91" spans="1:12" ht="30" customHeight="1">
      <c r="A91" s="84"/>
      <c r="B91" s="83"/>
      <c r="C91" s="3" t="s">
        <v>13</v>
      </c>
      <c r="D91" s="3">
        <v>3147</v>
      </c>
      <c r="E91" s="3">
        <v>3435</v>
      </c>
      <c r="F91" s="10">
        <f t="shared" si="12"/>
        <v>6582</v>
      </c>
      <c r="G91" s="3">
        <v>586</v>
      </c>
      <c r="H91" s="3">
        <v>492</v>
      </c>
      <c r="I91" s="10">
        <f t="shared" si="13"/>
        <v>1078</v>
      </c>
      <c r="J91" s="3">
        <v>109</v>
      </c>
      <c r="K91" s="3">
        <v>237</v>
      </c>
      <c r="L91" s="10">
        <f t="shared" si="14"/>
        <v>346</v>
      </c>
    </row>
    <row r="92" spans="1:12" ht="30" customHeight="1">
      <c r="A92" s="84"/>
      <c r="B92" s="83"/>
      <c r="C92" s="3" t="s">
        <v>42</v>
      </c>
      <c r="D92" s="3">
        <v>205</v>
      </c>
      <c r="E92" s="3">
        <v>430</v>
      </c>
      <c r="F92" s="10">
        <f t="shared" si="12"/>
        <v>635</v>
      </c>
      <c r="G92" s="3">
        <v>129</v>
      </c>
      <c r="H92" s="3">
        <v>176</v>
      </c>
      <c r="I92" s="10">
        <f t="shared" si="13"/>
        <v>305</v>
      </c>
      <c r="J92" s="3">
        <v>0</v>
      </c>
      <c r="K92" s="3">
        <v>0</v>
      </c>
      <c r="L92" s="10">
        <f t="shared" si="14"/>
        <v>0</v>
      </c>
    </row>
    <row r="93" spans="1:12" ht="30" customHeight="1">
      <c r="A93" s="84"/>
      <c r="B93" s="83"/>
      <c r="C93" s="3" t="s">
        <v>14</v>
      </c>
      <c r="D93" s="3">
        <v>2359</v>
      </c>
      <c r="E93" s="3">
        <v>3338</v>
      </c>
      <c r="F93" s="10">
        <f t="shared" si="12"/>
        <v>5697</v>
      </c>
      <c r="G93" s="3">
        <v>394</v>
      </c>
      <c r="H93" s="3">
        <v>556</v>
      </c>
      <c r="I93" s="10">
        <f t="shared" si="13"/>
        <v>950</v>
      </c>
      <c r="J93" s="3">
        <v>144</v>
      </c>
      <c r="K93" s="3">
        <v>223</v>
      </c>
      <c r="L93" s="10">
        <f t="shared" si="14"/>
        <v>367</v>
      </c>
    </row>
    <row r="94" spans="1:12" ht="30" customHeight="1">
      <c r="A94" s="84"/>
      <c r="B94" s="83" t="s">
        <v>43</v>
      </c>
      <c r="C94" s="3" t="s">
        <v>10</v>
      </c>
      <c r="D94" s="3">
        <v>5554</v>
      </c>
      <c r="E94" s="3">
        <v>8545</v>
      </c>
      <c r="F94" s="10">
        <f t="shared" si="12"/>
        <v>14099</v>
      </c>
      <c r="G94" s="3">
        <v>940</v>
      </c>
      <c r="H94" s="3">
        <v>1875</v>
      </c>
      <c r="I94" s="10">
        <f t="shared" si="13"/>
        <v>2815</v>
      </c>
      <c r="J94" s="3">
        <v>409</v>
      </c>
      <c r="K94" s="3">
        <v>795</v>
      </c>
      <c r="L94" s="10">
        <f t="shared" si="14"/>
        <v>1204</v>
      </c>
    </row>
    <row r="95" spans="1:12" ht="30" customHeight="1">
      <c r="A95" s="84"/>
      <c r="B95" s="83"/>
      <c r="C95" s="3" t="s">
        <v>11</v>
      </c>
      <c r="D95" s="3">
        <v>3123</v>
      </c>
      <c r="E95" s="3">
        <v>4986</v>
      </c>
      <c r="F95" s="10">
        <f t="shared" si="12"/>
        <v>8109</v>
      </c>
      <c r="G95" s="3">
        <v>637</v>
      </c>
      <c r="H95" s="3">
        <v>878</v>
      </c>
      <c r="I95" s="10">
        <f t="shared" si="13"/>
        <v>1515</v>
      </c>
      <c r="J95" s="3">
        <v>186</v>
      </c>
      <c r="K95" s="3">
        <v>382</v>
      </c>
      <c r="L95" s="10">
        <f t="shared" si="14"/>
        <v>568</v>
      </c>
    </row>
    <row r="96" spans="1:12" ht="30" customHeight="1">
      <c r="A96" s="84"/>
      <c r="B96" s="83"/>
      <c r="C96" s="3" t="s">
        <v>13</v>
      </c>
      <c r="D96" s="3">
        <v>1577</v>
      </c>
      <c r="E96" s="3">
        <v>4501</v>
      </c>
      <c r="F96" s="10">
        <f t="shared" si="12"/>
        <v>6078</v>
      </c>
      <c r="G96" s="3">
        <v>400</v>
      </c>
      <c r="H96" s="3">
        <v>913</v>
      </c>
      <c r="I96" s="10">
        <f t="shared" si="13"/>
        <v>1313</v>
      </c>
      <c r="J96" s="3">
        <v>74</v>
      </c>
      <c r="K96" s="3">
        <v>226</v>
      </c>
      <c r="L96" s="10">
        <f t="shared" si="14"/>
        <v>300</v>
      </c>
    </row>
    <row r="97" spans="1:12" ht="30" customHeight="1">
      <c r="A97" s="84"/>
      <c r="B97" s="83"/>
      <c r="C97" s="3" t="s">
        <v>42</v>
      </c>
      <c r="D97" s="3">
        <v>68</v>
      </c>
      <c r="E97" s="3">
        <v>368</v>
      </c>
      <c r="F97" s="10">
        <f t="shared" si="12"/>
        <v>436</v>
      </c>
      <c r="G97" s="3">
        <v>27</v>
      </c>
      <c r="H97" s="3">
        <v>136</v>
      </c>
      <c r="I97" s="10">
        <f t="shared" si="13"/>
        <v>163</v>
      </c>
      <c r="J97" s="3">
        <v>0</v>
      </c>
      <c r="K97" s="3">
        <v>0</v>
      </c>
      <c r="L97" s="10">
        <f t="shared" si="14"/>
        <v>0</v>
      </c>
    </row>
    <row r="98" spans="1:12" ht="30" customHeight="1">
      <c r="A98" s="84"/>
      <c r="B98" s="83"/>
      <c r="C98" s="3" t="s">
        <v>14</v>
      </c>
      <c r="D98" s="3">
        <v>1444</v>
      </c>
      <c r="E98" s="3">
        <v>3558</v>
      </c>
      <c r="F98" s="10">
        <f t="shared" si="12"/>
        <v>5002</v>
      </c>
      <c r="G98" s="3">
        <v>378</v>
      </c>
      <c r="H98" s="3">
        <v>506</v>
      </c>
      <c r="I98" s="10">
        <f t="shared" si="13"/>
        <v>884</v>
      </c>
      <c r="J98" s="3">
        <v>78</v>
      </c>
      <c r="K98" s="3">
        <v>390</v>
      </c>
      <c r="L98" s="10">
        <f t="shared" si="14"/>
        <v>468</v>
      </c>
    </row>
    <row r="99" spans="1:12" ht="30" customHeight="1">
      <c r="A99" s="84"/>
      <c r="B99" s="83"/>
      <c r="C99" s="3" t="s">
        <v>12</v>
      </c>
      <c r="D99" s="3">
        <v>389</v>
      </c>
      <c r="E99" s="3">
        <v>627</v>
      </c>
      <c r="F99" s="10">
        <f t="shared" si="12"/>
        <v>1016</v>
      </c>
      <c r="G99" s="3">
        <v>99</v>
      </c>
      <c r="H99" s="3">
        <v>175</v>
      </c>
      <c r="I99" s="10">
        <f t="shared" si="13"/>
        <v>274</v>
      </c>
      <c r="J99" s="3">
        <v>20</v>
      </c>
      <c r="K99" s="3">
        <v>34</v>
      </c>
      <c r="L99" s="10">
        <f t="shared" si="14"/>
        <v>54</v>
      </c>
    </row>
    <row r="100" spans="1:12" ht="30" customHeight="1">
      <c r="A100" s="84"/>
      <c r="B100" s="83" t="s">
        <v>44</v>
      </c>
      <c r="C100" s="3" t="s">
        <v>10</v>
      </c>
      <c r="D100" s="3">
        <v>1130</v>
      </c>
      <c r="E100" s="3">
        <v>3365</v>
      </c>
      <c r="F100" s="10">
        <f t="shared" si="12"/>
        <v>4495</v>
      </c>
      <c r="G100" s="3">
        <v>256</v>
      </c>
      <c r="H100" s="3">
        <v>615</v>
      </c>
      <c r="I100" s="10">
        <f t="shared" si="13"/>
        <v>871</v>
      </c>
      <c r="J100" s="3">
        <v>72</v>
      </c>
      <c r="K100" s="3">
        <v>176</v>
      </c>
      <c r="L100" s="10">
        <f t="shared" si="14"/>
        <v>248</v>
      </c>
    </row>
    <row r="101" spans="1:12" ht="30" customHeight="1">
      <c r="A101" s="84"/>
      <c r="B101" s="83"/>
      <c r="C101" s="3" t="s">
        <v>11</v>
      </c>
      <c r="D101" s="3">
        <v>749</v>
      </c>
      <c r="E101" s="3">
        <v>1550</v>
      </c>
      <c r="F101" s="10">
        <f t="shared" si="12"/>
        <v>2299</v>
      </c>
      <c r="G101" s="3">
        <v>206</v>
      </c>
      <c r="H101" s="3">
        <v>380</v>
      </c>
      <c r="I101" s="10">
        <f t="shared" si="13"/>
        <v>586</v>
      </c>
      <c r="J101" s="3">
        <v>25</v>
      </c>
      <c r="K101" s="3">
        <v>51</v>
      </c>
      <c r="L101" s="10">
        <f t="shared" si="14"/>
        <v>76</v>
      </c>
    </row>
    <row r="102" spans="1:12" ht="30" customHeight="1">
      <c r="A102" s="84"/>
      <c r="B102" s="83"/>
      <c r="C102" s="3" t="s">
        <v>13</v>
      </c>
      <c r="D102" s="3">
        <v>393</v>
      </c>
      <c r="E102" s="3">
        <v>1572</v>
      </c>
      <c r="F102" s="10">
        <f t="shared" si="12"/>
        <v>1965</v>
      </c>
      <c r="G102" s="3">
        <v>117</v>
      </c>
      <c r="H102" s="3">
        <v>261</v>
      </c>
      <c r="I102" s="10">
        <f t="shared" si="13"/>
        <v>378</v>
      </c>
      <c r="J102" s="3">
        <v>6</v>
      </c>
      <c r="K102" s="3">
        <v>71</v>
      </c>
      <c r="L102" s="10">
        <f t="shared" si="14"/>
        <v>77</v>
      </c>
    </row>
    <row r="103" spans="1:12" ht="30" customHeight="1">
      <c r="A103" s="84"/>
      <c r="B103" s="83"/>
      <c r="C103" s="3" t="s">
        <v>42</v>
      </c>
      <c r="D103" s="3">
        <v>40</v>
      </c>
      <c r="E103" s="3">
        <v>225</v>
      </c>
      <c r="F103" s="10">
        <f t="shared" si="12"/>
        <v>265</v>
      </c>
      <c r="G103" s="3">
        <v>18</v>
      </c>
      <c r="H103" s="3">
        <v>88</v>
      </c>
      <c r="I103" s="10">
        <f t="shared" si="13"/>
        <v>106</v>
      </c>
      <c r="J103" s="3">
        <v>0</v>
      </c>
      <c r="K103" s="3">
        <v>0</v>
      </c>
      <c r="L103" s="10">
        <f t="shared" si="14"/>
        <v>0</v>
      </c>
    </row>
    <row r="104" spans="1:12" ht="30" customHeight="1">
      <c r="A104" s="84"/>
      <c r="B104" s="83"/>
      <c r="C104" s="3" t="s">
        <v>14</v>
      </c>
      <c r="D104" s="3">
        <v>480</v>
      </c>
      <c r="E104" s="3">
        <v>1495</v>
      </c>
      <c r="F104" s="10">
        <f t="shared" si="12"/>
        <v>1975</v>
      </c>
      <c r="G104" s="3">
        <v>103</v>
      </c>
      <c r="H104" s="3">
        <v>308</v>
      </c>
      <c r="I104" s="10">
        <f t="shared" si="13"/>
        <v>411</v>
      </c>
      <c r="J104" s="3">
        <v>11</v>
      </c>
      <c r="K104" s="3">
        <v>77</v>
      </c>
      <c r="L104" s="10">
        <f t="shared" si="14"/>
        <v>88</v>
      </c>
    </row>
    <row r="105" spans="1:12" ht="30" customHeight="1">
      <c r="A105" s="84"/>
      <c r="B105" s="83"/>
      <c r="C105" s="3" t="s">
        <v>12</v>
      </c>
      <c r="D105" s="3">
        <v>235</v>
      </c>
      <c r="E105" s="3">
        <v>304</v>
      </c>
      <c r="F105" s="10">
        <f t="shared" si="12"/>
        <v>539</v>
      </c>
      <c r="G105" s="3">
        <v>67</v>
      </c>
      <c r="H105" s="3">
        <v>121</v>
      </c>
      <c r="I105" s="10">
        <f t="shared" si="13"/>
        <v>188</v>
      </c>
      <c r="J105" s="3">
        <v>4</v>
      </c>
      <c r="K105" s="3">
        <v>6</v>
      </c>
      <c r="L105" s="10">
        <f t="shared" si="14"/>
        <v>10</v>
      </c>
    </row>
    <row r="106" spans="1:12" ht="30" customHeight="1">
      <c r="A106" s="84"/>
      <c r="B106" s="3" t="s">
        <v>45</v>
      </c>
      <c r="C106" s="3" t="s">
        <v>10</v>
      </c>
      <c r="D106" s="3">
        <v>30</v>
      </c>
      <c r="E106" s="3">
        <v>32</v>
      </c>
      <c r="F106" s="10">
        <f t="shared" si="12"/>
        <v>62</v>
      </c>
      <c r="G106" s="3">
        <v>19</v>
      </c>
      <c r="H106" s="3">
        <v>21</v>
      </c>
      <c r="I106" s="10">
        <f t="shared" si="13"/>
        <v>40</v>
      </c>
      <c r="J106" s="3">
        <v>1</v>
      </c>
      <c r="K106" s="3">
        <v>0</v>
      </c>
      <c r="L106" s="10">
        <f t="shared" si="14"/>
        <v>1</v>
      </c>
    </row>
    <row r="107" spans="1:12" ht="30" customHeight="1">
      <c r="A107" s="84"/>
      <c r="B107" s="3" t="s">
        <v>46</v>
      </c>
      <c r="C107" s="3" t="s">
        <v>10</v>
      </c>
      <c r="D107" s="3">
        <v>16</v>
      </c>
      <c r="E107" s="3">
        <v>27</v>
      </c>
      <c r="F107" s="10">
        <f t="shared" si="12"/>
        <v>43</v>
      </c>
      <c r="G107" s="3">
        <v>16</v>
      </c>
      <c r="H107" s="3">
        <v>27</v>
      </c>
      <c r="I107" s="10">
        <f t="shared" si="13"/>
        <v>43</v>
      </c>
      <c r="J107" s="3">
        <v>0</v>
      </c>
      <c r="K107" s="3">
        <v>0</v>
      </c>
      <c r="L107" s="10">
        <f t="shared" si="14"/>
        <v>0</v>
      </c>
    </row>
    <row r="108" spans="1:12" ht="30" customHeight="1">
      <c r="A108" s="84"/>
      <c r="B108" s="3" t="s">
        <v>47</v>
      </c>
      <c r="C108" s="3" t="s">
        <v>11</v>
      </c>
      <c r="D108" s="3">
        <v>130</v>
      </c>
      <c r="E108" s="3">
        <v>132</v>
      </c>
      <c r="F108" s="10">
        <f>D108+E108</f>
        <v>262</v>
      </c>
      <c r="G108" s="3">
        <v>82</v>
      </c>
      <c r="H108" s="3">
        <v>91</v>
      </c>
      <c r="I108" s="10">
        <f>G108+H108</f>
        <v>173</v>
      </c>
      <c r="J108" s="3">
        <v>0</v>
      </c>
      <c r="K108" s="3">
        <v>0</v>
      </c>
      <c r="L108" s="10">
        <f>J108+K108</f>
        <v>0</v>
      </c>
    </row>
    <row r="109" spans="1:12" ht="30" customHeight="1">
      <c r="A109" s="84"/>
      <c r="B109" s="83" t="s">
        <v>48</v>
      </c>
      <c r="C109" s="3" t="s">
        <v>10</v>
      </c>
      <c r="D109" s="3">
        <v>61</v>
      </c>
      <c r="E109" s="3">
        <v>31</v>
      </c>
      <c r="F109" s="10">
        <f t="shared" ref="F109:F132" si="15">D109+E109</f>
        <v>92</v>
      </c>
      <c r="G109" s="3">
        <v>34</v>
      </c>
      <c r="H109" s="3">
        <v>14</v>
      </c>
      <c r="I109" s="10">
        <f t="shared" ref="I109:I132" si="16">G109+H109</f>
        <v>48</v>
      </c>
      <c r="J109" s="3">
        <v>0</v>
      </c>
      <c r="K109" s="3">
        <v>0</v>
      </c>
      <c r="L109" s="10">
        <f t="shared" ref="L109:L132" si="17">J109+K109</f>
        <v>0</v>
      </c>
    </row>
    <row r="110" spans="1:12" ht="30" customHeight="1">
      <c r="A110" s="84"/>
      <c r="B110" s="83"/>
      <c r="C110" s="3" t="s">
        <v>14</v>
      </c>
      <c r="D110" s="3">
        <v>37</v>
      </c>
      <c r="E110" s="3">
        <v>68</v>
      </c>
      <c r="F110" s="10">
        <f t="shared" si="15"/>
        <v>105</v>
      </c>
      <c r="G110" s="3">
        <v>21</v>
      </c>
      <c r="H110" s="3">
        <v>40</v>
      </c>
      <c r="I110" s="10">
        <f t="shared" si="16"/>
        <v>61</v>
      </c>
      <c r="J110" s="3">
        <v>0</v>
      </c>
      <c r="K110" s="3">
        <v>0</v>
      </c>
      <c r="L110" s="10">
        <f t="shared" si="17"/>
        <v>0</v>
      </c>
    </row>
    <row r="111" spans="1:12" ht="30" customHeight="1">
      <c r="A111" s="84"/>
      <c r="B111" s="83" t="s">
        <v>49</v>
      </c>
      <c r="C111" s="3" t="s">
        <v>10</v>
      </c>
      <c r="D111" s="3">
        <v>1461</v>
      </c>
      <c r="E111" s="3">
        <v>3138</v>
      </c>
      <c r="F111" s="10">
        <f t="shared" si="15"/>
        <v>4599</v>
      </c>
      <c r="G111" s="3">
        <v>365</v>
      </c>
      <c r="H111" s="3">
        <v>674</v>
      </c>
      <c r="I111" s="10">
        <f t="shared" si="16"/>
        <v>1039</v>
      </c>
      <c r="J111" s="3">
        <v>55</v>
      </c>
      <c r="K111" s="3">
        <v>216</v>
      </c>
      <c r="L111" s="10">
        <f t="shared" si="17"/>
        <v>271</v>
      </c>
    </row>
    <row r="112" spans="1:12" ht="30" customHeight="1">
      <c r="A112" s="84"/>
      <c r="B112" s="83"/>
      <c r="C112" s="3" t="s">
        <v>11</v>
      </c>
      <c r="D112" s="3">
        <v>879</v>
      </c>
      <c r="E112" s="3">
        <v>1733</v>
      </c>
      <c r="F112" s="10">
        <f t="shared" si="15"/>
        <v>2612</v>
      </c>
      <c r="G112" s="3">
        <v>183</v>
      </c>
      <c r="H112" s="3">
        <v>471</v>
      </c>
      <c r="I112" s="10">
        <f t="shared" si="16"/>
        <v>654</v>
      </c>
      <c r="J112" s="3">
        <v>74</v>
      </c>
      <c r="K112" s="3">
        <v>105</v>
      </c>
      <c r="L112" s="10">
        <f t="shared" si="17"/>
        <v>179</v>
      </c>
    </row>
    <row r="113" spans="1:12" ht="30" customHeight="1">
      <c r="A113" s="84"/>
      <c r="B113" s="83"/>
      <c r="C113" s="3" t="s">
        <v>13</v>
      </c>
      <c r="D113" s="3">
        <v>972</v>
      </c>
      <c r="E113" s="3">
        <v>1742</v>
      </c>
      <c r="F113" s="10">
        <f t="shared" si="15"/>
        <v>2714</v>
      </c>
      <c r="G113" s="3">
        <v>214</v>
      </c>
      <c r="H113" s="3">
        <v>225</v>
      </c>
      <c r="I113" s="10">
        <f t="shared" si="16"/>
        <v>439</v>
      </c>
      <c r="J113" s="3">
        <v>56</v>
      </c>
      <c r="K113" s="3">
        <v>217</v>
      </c>
      <c r="L113" s="10">
        <f t="shared" si="17"/>
        <v>273</v>
      </c>
    </row>
    <row r="114" spans="1:12" ht="30" customHeight="1">
      <c r="A114" s="84"/>
      <c r="B114" s="3" t="s">
        <v>50</v>
      </c>
      <c r="C114" s="3" t="s">
        <v>10</v>
      </c>
      <c r="D114" s="3">
        <v>462</v>
      </c>
      <c r="E114" s="3">
        <v>869</v>
      </c>
      <c r="F114" s="10">
        <f t="shared" si="15"/>
        <v>1331</v>
      </c>
      <c r="G114" s="3">
        <v>131</v>
      </c>
      <c r="H114" s="3">
        <v>262</v>
      </c>
      <c r="I114" s="10">
        <f t="shared" si="16"/>
        <v>393</v>
      </c>
      <c r="J114" s="3">
        <v>14</v>
      </c>
      <c r="K114" s="3">
        <v>36</v>
      </c>
      <c r="L114" s="10">
        <f t="shared" si="17"/>
        <v>50</v>
      </c>
    </row>
    <row r="115" spans="1:12" ht="30" customHeight="1">
      <c r="A115" s="84"/>
      <c r="B115" s="83" t="s">
        <v>51</v>
      </c>
      <c r="C115" s="3" t="s">
        <v>10</v>
      </c>
      <c r="D115" s="3">
        <v>947</v>
      </c>
      <c r="E115" s="3">
        <v>1200</v>
      </c>
      <c r="F115" s="10">
        <f t="shared" si="15"/>
        <v>2147</v>
      </c>
      <c r="G115" s="3">
        <v>203</v>
      </c>
      <c r="H115" s="3">
        <v>258</v>
      </c>
      <c r="I115" s="10">
        <f t="shared" si="16"/>
        <v>461</v>
      </c>
      <c r="J115" s="3">
        <v>67</v>
      </c>
      <c r="K115" s="3">
        <v>68</v>
      </c>
      <c r="L115" s="10">
        <f t="shared" si="17"/>
        <v>135</v>
      </c>
    </row>
    <row r="116" spans="1:12" ht="30" customHeight="1">
      <c r="A116" s="84"/>
      <c r="B116" s="83"/>
      <c r="C116" s="3" t="s">
        <v>25</v>
      </c>
      <c r="D116" s="3">
        <v>119</v>
      </c>
      <c r="E116" s="3">
        <v>106</v>
      </c>
      <c r="F116" s="10">
        <f t="shared" si="15"/>
        <v>225</v>
      </c>
      <c r="G116" s="3">
        <v>61</v>
      </c>
      <c r="H116" s="3">
        <v>42</v>
      </c>
      <c r="I116" s="10">
        <f t="shared" si="16"/>
        <v>103</v>
      </c>
      <c r="J116" s="3">
        <v>0</v>
      </c>
      <c r="K116" s="3">
        <v>0</v>
      </c>
      <c r="L116" s="10">
        <f t="shared" si="17"/>
        <v>0</v>
      </c>
    </row>
    <row r="117" spans="1:12" ht="30" customHeight="1">
      <c r="A117" s="84"/>
      <c r="B117" s="83"/>
      <c r="C117" s="3" t="s">
        <v>11</v>
      </c>
      <c r="D117" s="3">
        <v>1152</v>
      </c>
      <c r="E117" s="3">
        <v>980</v>
      </c>
      <c r="F117" s="10">
        <f t="shared" si="15"/>
        <v>2132</v>
      </c>
      <c r="G117" s="3">
        <v>303</v>
      </c>
      <c r="H117" s="3">
        <v>223</v>
      </c>
      <c r="I117" s="10">
        <f t="shared" si="16"/>
        <v>526</v>
      </c>
      <c r="J117" s="3">
        <v>68</v>
      </c>
      <c r="K117" s="3">
        <v>55</v>
      </c>
      <c r="L117" s="10">
        <f t="shared" si="17"/>
        <v>123</v>
      </c>
    </row>
    <row r="118" spans="1:12" ht="30" customHeight="1">
      <c r="A118" s="84"/>
      <c r="B118" s="83"/>
      <c r="C118" s="3" t="s">
        <v>13</v>
      </c>
      <c r="D118" s="3">
        <v>759</v>
      </c>
      <c r="E118" s="3">
        <v>740</v>
      </c>
      <c r="F118" s="10">
        <f t="shared" si="15"/>
        <v>1499</v>
      </c>
      <c r="G118" s="3">
        <v>166</v>
      </c>
      <c r="H118" s="3">
        <v>216</v>
      </c>
      <c r="I118" s="10">
        <f t="shared" si="16"/>
        <v>382</v>
      </c>
      <c r="J118" s="3">
        <v>53</v>
      </c>
      <c r="K118" s="3">
        <v>75</v>
      </c>
      <c r="L118" s="10">
        <f t="shared" si="17"/>
        <v>128</v>
      </c>
    </row>
    <row r="119" spans="1:12" ht="30" customHeight="1">
      <c r="A119" s="84"/>
      <c r="B119" s="83" t="s">
        <v>52</v>
      </c>
      <c r="C119" s="3" t="s">
        <v>10</v>
      </c>
      <c r="D119" s="3">
        <v>1759</v>
      </c>
      <c r="E119" s="3">
        <v>1814</v>
      </c>
      <c r="F119" s="10">
        <f t="shared" si="15"/>
        <v>3573</v>
      </c>
      <c r="G119" s="3">
        <v>400</v>
      </c>
      <c r="H119" s="3">
        <v>347</v>
      </c>
      <c r="I119" s="10">
        <f t="shared" si="16"/>
        <v>747</v>
      </c>
      <c r="J119" s="3">
        <v>81</v>
      </c>
      <c r="K119" s="3">
        <v>105</v>
      </c>
      <c r="L119" s="10">
        <f t="shared" si="17"/>
        <v>186</v>
      </c>
    </row>
    <row r="120" spans="1:12" ht="30" customHeight="1">
      <c r="A120" s="84"/>
      <c r="B120" s="83"/>
      <c r="C120" s="3" t="s">
        <v>25</v>
      </c>
      <c r="D120" s="3">
        <v>184</v>
      </c>
      <c r="E120" s="3">
        <v>167</v>
      </c>
      <c r="F120" s="10">
        <f t="shared" si="15"/>
        <v>351</v>
      </c>
      <c r="G120" s="3">
        <v>112</v>
      </c>
      <c r="H120" s="3">
        <v>86</v>
      </c>
      <c r="I120" s="10">
        <f t="shared" si="16"/>
        <v>198</v>
      </c>
      <c r="J120" s="3">
        <v>0</v>
      </c>
      <c r="K120" s="3">
        <v>0</v>
      </c>
      <c r="L120" s="10">
        <f t="shared" si="17"/>
        <v>0</v>
      </c>
    </row>
    <row r="121" spans="1:12" ht="30" customHeight="1">
      <c r="A121" s="84"/>
      <c r="B121" s="83"/>
      <c r="C121" s="3" t="s">
        <v>11</v>
      </c>
      <c r="D121" s="3">
        <v>1207</v>
      </c>
      <c r="E121" s="3">
        <v>1021</v>
      </c>
      <c r="F121" s="10">
        <f t="shared" si="15"/>
        <v>2228</v>
      </c>
      <c r="G121" s="3">
        <v>288</v>
      </c>
      <c r="H121" s="3">
        <v>200</v>
      </c>
      <c r="I121" s="10">
        <f t="shared" si="16"/>
        <v>488</v>
      </c>
      <c r="J121" s="3">
        <v>112</v>
      </c>
      <c r="K121" s="3">
        <v>72</v>
      </c>
      <c r="L121" s="10">
        <f t="shared" si="17"/>
        <v>184</v>
      </c>
    </row>
    <row r="122" spans="1:12" ht="30" customHeight="1">
      <c r="A122" s="84"/>
      <c r="B122" s="83"/>
      <c r="C122" s="3" t="s">
        <v>13</v>
      </c>
      <c r="D122" s="3">
        <v>1053</v>
      </c>
      <c r="E122" s="3">
        <v>1220</v>
      </c>
      <c r="F122" s="10">
        <f t="shared" si="15"/>
        <v>2273</v>
      </c>
      <c r="G122" s="3">
        <v>240</v>
      </c>
      <c r="H122" s="3">
        <v>275</v>
      </c>
      <c r="I122" s="10">
        <f t="shared" si="16"/>
        <v>515</v>
      </c>
      <c r="J122" s="3">
        <v>95</v>
      </c>
      <c r="K122" s="3">
        <v>144</v>
      </c>
      <c r="L122" s="10">
        <f t="shared" si="17"/>
        <v>239</v>
      </c>
    </row>
    <row r="123" spans="1:12" ht="30" customHeight="1">
      <c r="A123" s="84"/>
      <c r="B123" s="83"/>
      <c r="C123" s="3" t="s">
        <v>14</v>
      </c>
      <c r="D123" s="3">
        <v>440</v>
      </c>
      <c r="E123" s="3">
        <v>649</v>
      </c>
      <c r="F123" s="10">
        <f t="shared" si="15"/>
        <v>1089</v>
      </c>
      <c r="G123" s="3">
        <v>124</v>
      </c>
      <c r="H123" s="3">
        <v>158</v>
      </c>
      <c r="I123" s="10">
        <f t="shared" si="16"/>
        <v>282</v>
      </c>
      <c r="J123" s="3">
        <v>23</v>
      </c>
      <c r="K123" s="3">
        <v>50</v>
      </c>
      <c r="L123" s="10">
        <f t="shared" si="17"/>
        <v>73</v>
      </c>
    </row>
    <row r="124" spans="1:12" ht="30" customHeight="1">
      <c r="A124" s="84"/>
      <c r="B124" s="83"/>
      <c r="C124" s="3" t="s">
        <v>40</v>
      </c>
      <c r="D124" s="3">
        <v>72</v>
      </c>
      <c r="E124" s="3">
        <v>101</v>
      </c>
      <c r="F124" s="10">
        <f t="shared" si="15"/>
        <v>173</v>
      </c>
      <c r="G124" s="3">
        <v>72</v>
      </c>
      <c r="H124" s="3">
        <v>101</v>
      </c>
      <c r="I124" s="10">
        <f t="shared" si="16"/>
        <v>173</v>
      </c>
      <c r="J124" s="3">
        <v>0</v>
      </c>
      <c r="K124" s="3">
        <v>0</v>
      </c>
      <c r="L124" s="10"/>
    </row>
    <row r="125" spans="1:12" ht="30" customHeight="1">
      <c r="A125" s="84"/>
      <c r="B125" s="3" t="s">
        <v>53</v>
      </c>
      <c r="C125" s="3" t="s">
        <v>10</v>
      </c>
      <c r="D125" s="3">
        <v>521</v>
      </c>
      <c r="E125" s="3">
        <v>678</v>
      </c>
      <c r="F125" s="10">
        <f t="shared" si="15"/>
        <v>1199</v>
      </c>
      <c r="G125" s="3">
        <v>90</v>
      </c>
      <c r="H125" s="3">
        <v>147</v>
      </c>
      <c r="I125" s="10">
        <f t="shared" si="16"/>
        <v>237</v>
      </c>
      <c r="J125" s="3">
        <v>21</v>
      </c>
      <c r="K125" s="3">
        <v>37</v>
      </c>
      <c r="L125" s="10">
        <f t="shared" si="17"/>
        <v>58</v>
      </c>
    </row>
    <row r="126" spans="1:12" ht="30" customHeight="1">
      <c r="A126" s="84"/>
      <c r="B126" s="83" t="s">
        <v>54</v>
      </c>
      <c r="C126" s="3" t="s">
        <v>10</v>
      </c>
      <c r="D126" s="3">
        <v>622</v>
      </c>
      <c r="E126" s="3">
        <v>566</v>
      </c>
      <c r="F126" s="10">
        <f t="shared" si="15"/>
        <v>1188</v>
      </c>
      <c r="G126" s="3">
        <v>146</v>
      </c>
      <c r="H126" s="3">
        <v>146</v>
      </c>
      <c r="I126" s="10">
        <f t="shared" si="16"/>
        <v>292</v>
      </c>
      <c r="J126" s="3">
        <v>69</v>
      </c>
      <c r="K126" s="3">
        <v>58</v>
      </c>
      <c r="L126" s="10">
        <f t="shared" si="17"/>
        <v>127</v>
      </c>
    </row>
    <row r="127" spans="1:12" ht="30" customHeight="1">
      <c r="A127" s="84"/>
      <c r="B127" s="83"/>
      <c r="C127" s="3" t="s">
        <v>11</v>
      </c>
      <c r="D127" s="3">
        <v>358</v>
      </c>
      <c r="E127" s="3">
        <v>236</v>
      </c>
      <c r="F127" s="10">
        <f t="shared" si="15"/>
        <v>594</v>
      </c>
      <c r="G127" s="3">
        <v>147</v>
      </c>
      <c r="H127" s="3">
        <v>80</v>
      </c>
      <c r="I127" s="10">
        <f t="shared" si="16"/>
        <v>227</v>
      </c>
      <c r="J127" s="3">
        <v>19</v>
      </c>
      <c r="K127" s="3">
        <v>17</v>
      </c>
      <c r="L127" s="10">
        <f t="shared" si="17"/>
        <v>36</v>
      </c>
    </row>
    <row r="128" spans="1:12" ht="30" customHeight="1">
      <c r="A128" s="84"/>
      <c r="B128" s="85" t="s">
        <v>67</v>
      </c>
      <c r="C128" s="12" t="s">
        <v>10</v>
      </c>
      <c r="D128" s="12">
        <f>D83+D84+D85+D94+D100+D106+D107+D109+D111+D114+D115+D116+D119+D120+D125+D126</f>
        <v>17467</v>
      </c>
      <c r="E128" s="12">
        <f>E83+E84+E85+E94+E100+E106+E107+E109+E111+E114+E115+E116+E119+E120+E125+E126</f>
        <v>26851</v>
      </c>
      <c r="F128" s="10">
        <f t="shared" si="15"/>
        <v>44318</v>
      </c>
      <c r="G128" s="12">
        <f>G83+G84+G85+G94+G100+G106+G107+G109+G111+G114+G115+G116+G119+G120+G125+G126</f>
        <v>3703</v>
      </c>
      <c r="H128" s="12">
        <f>H83+H84+H85+H94+H100+H106+H107+H109+H111+H114+H115+H116+H119+H120+H125+H126</f>
        <v>5927</v>
      </c>
      <c r="I128" s="10">
        <f t="shared" si="16"/>
        <v>9630</v>
      </c>
      <c r="J128" s="12">
        <f>J83+J84+J85+J94+J100+J106+J107+J109+J111+J114+J115+J116+J119+J120+J125+J126</f>
        <v>955</v>
      </c>
      <c r="K128" s="12">
        <f>K83+K84+K85+K94+K100+K106+K107+K109+K111+K114+K115+K116+K119+K120+K125+K126</f>
        <v>1775</v>
      </c>
      <c r="L128" s="10">
        <f t="shared" si="17"/>
        <v>2730</v>
      </c>
    </row>
    <row r="129" spans="1:12" ht="30" customHeight="1">
      <c r="A129" s="84"/>
      <c r="B129" s="85"/>
      <c r="C129" s="12" t="s">
        <v>11</v>
      </c>
      <c r="D129" s="12">
        <f>D86+D88+D95+D101+D108+D112+D117+D121+D127</f>
        <v>12098</v>
      </c>
      <c r="E129" s="12">
        <f>E86+E88+E95+E101+E108+E112+E117+E121+E127</f>
        <v>14971</v>
      </c>
      <c r="F129" s="10">
        <f t="shared" si="15"/>
        <v>27069</v>
      </c>
      <c r="G129" s="12">
        <f>G86+G88+G95+G101+G108+G112+G117+G121+G127</f>
        <v>2677</v>
      </c>
      <c r="H129" s="12">
        <f>H86+H88+H95+H101+H108+H112+H117+H121+H127</f>
        <v>3419</v>
      </c>
      <c r="I129" s="10">
        <f t="shared" si="16"/>
        <v>6096</v>
      </c>
      <c r="J129" s="12">
        <f>J86+J88+J95+J101+J108+J112+J117+J121+J127</f>
        <v>790</v>
      </c>
      <c r="K129" s="12">
        <f>K86+K88+K95+K101+K108+K112+K117+K121+K127</f>
        <v>937</v>
      </c>
      <c r="L129" s="10">
        <f t="shared" si="17"/>
        <v>1727</v>
      </c>
    </row>
    <row r="130" spans="1:12" ht="30" customHeight="1">
      <c r="A130" s="84"/>
      <c r="B130" s="85"/>
      <c r="C130" s="12" t="s">
        <v>13</v>
      </c>
      <c r="D130" s="12">
        <f>D91+D92+D96+D97+D102+D103+D113+D118+D122</f>
        <v>8214</v>
      </c>
      <c r="E130" s="12">
        <f>E91+E92+E96+E97+E102+E103+E113+E118+E122</f>
        <v>14233</v>
      </c>
      <c r="F130" s="10">
        <f t="shared" si="15"/>
        <v>22447</v>
      </c>
      <c r="G130" s="12">
        <f>G91+G92+G96+G97+G102+G103+G113+G118+G122</f>
        <v>1897</v>
      </c>
      <c r="H130" s="12">
        <f>H91+H92+H96+H97+H102+H103+H113+H118+H122</f>
        <v>2782</v>
      </c>
      <c r="I130" s="10">
        <f t="shared" si="16"/>
        <v>4679</v>
      </c>
      <c r="J130" s="12">
        <f>J91+J92+J96+J97+J102+J103+J113+J118+J122</f>
        <v>393</v>
      </c>
      <c r="K130" s="12">
        <f>K91+K92+K96+K97+K102+K103+K113+K118+K122</f>
        <v>970</v>
      </c>
      <c r="L130" s="10">
        <f t="shared" si="17"/>
        <v>1363</v>
      </c>
    </row>
    <row r="131" spans="1:12" ht="30" customHeight="1">
      <c r="A131" s="84"/>
      <c r="B131" s="85"/>
      <c r="C131" s="12" t="s">
        <v>14</v>
      </c>
      <c r="D131" s="12">
        <f>D93+D98+D104+D110+D123</f>
        <v>4760</v>
      </c>
      <c r="E131" s="12">
        <f>E93+E98+E104+E110+E123</f>
        <v>9108</v>
      </c>
      <c r="F131" s="10">
        <f t="shared" si="15"/>
        <v>13868</v>
      </c>
      <c r="G131" s="12">
        <f t="shared" ref="G131:H131" si="18">G93+G98+G104+G110+G123</f>
        <v>1020</v>
      </c>
      <c r="H131" s="12">
        <f t="shared" si="18"/>
        <v>1568</v>
      </c>
      <c r="I131" s="10">
        <f t="shared" si="16"/>
        <v>2588</v>
      </c>
      <c r="J131" s="12">
        <f t="shared" ref="J131:K131" si="19">J93+J98+J104+J110+J123</f>
        <v>256</v>
      </c>
      <c r="K131" s="12">
        <f t="shared" si="19"/>
        <v>740</v>
      </c>
      <c r="L131" s="10">
        <f t="shared" si="17"/>
        <v>996</v>
      </c>
    </row>
    <row r="132" spans="1:12" ht="30" customHeight="1">
      <c r="A132" s="84"/>
      <c r="B132" s="85"/>
      <c r="C132" s="12" t="s">
        <v>68</v>
      </c>
      <c r="D132" s="12">
        <f>D87+D89+D90+D99+D105+D124</f>
        <v>2020</v>
      </c>
      <c r="E132" s="12">
        <f>E87+E89+E90+E99+E105+E124</f>
        <v>2817</v>
      </c>
      <c r="F132" s="10">
        <f t="shared" si="15"/>
        <v>4837</v>
      </c>
      <c r="G132" s="12">
        <f>G87+G89+G90+G99+G105+G124</f>
        <v>582</v>
      </c>
      <c r="H132" s="12">
        <f>H87+H89+H90+H99+H105+H124</f>
        <v>996</v>
      </c>
      <c r="I132" s="10">
        <f t="shared" si="16"/>
        <v>1578</v>
      </c>
      <c r="J132" s="12">
        <f>J87+J89+J90+J99+J105+J124</f>
        <v>77</v>
      </c>
      <c r="K132" s="12">
        <f>K87+K89+K90+K99+K105+K124</f>
        <v>106</v>
      </c>
      <c r="L132" s="10">
        <f t="shared" si="17"/>
        <v>183</v>
      </c>
    </row>
    <row r="133" spans="1:12" ht="30" customHeight="1">
      <c r="A133" s="83" t="s">
        <v>55</v>
      </c>
      <c r="B133" s="83"/>
      <c r="C133" s="3" t="s">
        <v>10</v>
      </c>
      <c r="D133" s="3">
        <v>8290</v>
      </c>
      <c r="E133" s="3">
        <v>4325</v>
      </c>
      <c r="F133" s="10">
        <f>D133+E133</f>
        <v>12615</v>
      </c>
      <c r="G133" s="3">
        <v>1093</v>
      </c>
      <c r="H133" s="3">
        <v>671</v>
      </c>
      <c r="I133" s="10">
        <f>G133+H133</f>
        <v>1764</v>
      </c>
      <c r="J133" s="3">
        <v>969</v>
      </c>
      <c r="K133" s="3">
        <v>417</v>
      </c>
      <c r="L133" s="10">
        <f>J133+K133</f>
        <v>1386</v>
      </c>
    </row>
    <row r="134" spans="1:12" ht="30" customHeight="1">
      <c r="A134" s="83"/>
      <c r="B134" s="83"/>
      <c r="C134" s="3" t="s">
        <v>11</v>
      </c>
      <c r="D134" s="3">
        <v>9323</v>
      </c>
      <c r="E134" s="3">
        <v>2475</v>
      </c>
      <c r="F134" s="10">
        <f t="shared" ref="F134:F174" si="20">D134+E134</f>
        <v>11798</v>
      </c>
      <c r="G134" s="3">
        <v>1394</v>
      </c>
      <c r="H134" s="3">
        <v>405</v>
      </c>
      <c r="I134" s="10">
        <f t="shared" ref="I134:I174" si="21">G134+H134</f>
        <v>1799</v>
      </c>
      <c r="J134" s="3">
        <v>520</v>
      </c>
      <c r="K134" s="3">
        <v>138</v>
      </c>
      <c r="L134" s="10">
        <f t="shared" ref="L134:L174" si="22">J134+K134</f>
        <v>658</v>
      </c>
    </row>
    <row r="135" spans="1:12" ht="30" customHeight="1">
      <c r="A135" s="83"/>
      <c r="B135" s="83"/>
      <c r="C135" s="3" t="s">
        <v>56</v>
      </c>
      <c r="D135" s="3">
        <v>318</v>
      </c>
      <c r="E135" s="3">
        <v>59</v>
      </c>
      <c r="F135" s="10">
        <f t="shared" si="20"/>
        <v>377</v>
      </c>
      <c r="G135" s="3">
        <v>318</v>
      </c>
      <c r="H135" s="3">
        <v>58</v>
      </c>
      <c r="I135" s="10">
        <f t="shared" si="21"/>
        <v>376</v>
      </c>
      <c r="J135" s="3">
        <v>0</v>
      </c>
      <c r="K135" s="3">
        <v>0</v>
      </c>
      <c r="L135" s="10">
        <f t="shared" si="22"/>
        <v>0</v>
      </c>
    </row>
    <row r="136" spans="1:12" ht="30" customHeight="1">
      <c r="A136" s="83"/>
      <c r="B136" s="83"/>
      <c r="C136" s="3" t="s">
        <v>12</v>
      </c>
      <c r="D136" s="3">
        <v>466</v>
      </c>
      <c r="E136" s="3">
        <v>273</v>
      </c>
      <c r="F136" s="10">
        <f t="shared" si="20"/>
        <v>739</v>
      </c>
      <c r="G136" s="3">
        <v>246</v>
      </c>
      <c r="H136" s="3">
        <v>144</v>
      </c>
      <c r="I136" s="10">
        <f t="shared" si="21"/>
        <v>390</v>
      </c>
      <c r="J136" s="3">
        <v>0</v>
      </c>
      <c r="K136" s="3">
        <v>0</v>
      </c>
      <c r="L136" s="10">
        <f t="shared" si="22"/>
        <v>0</v>
      </c>
    </row>
    <row r="137" spans="1:12" ht="30" customHeight="1">
      <c r="A137" s="83"/>
      <c r="B137" s="83"/>
      <c r="C137" s="3" t="s">
        <v>41</v>
      </c>
      <c r="D137" s="3">
        <v>533</v>
      </c>
      <c r="E137" s="3">
        <v>221</v>
      </c>
      <c r="F137" s="10">
        <f t="shared" si="20"/>
        <v>754</v>
      </c>
      <c r="G137" s="3">
        <v>284</v>
      </c>
      <c r="H137" s="3">
        <v>146</v>
      </c>
      <c r="I137" s="10">
        <f t="shared" si="21"/>
        <v>430</v>
      </c>
      <c r="J137" s="3">
        <v>0</v>
      </c>
      <c r="K137" s="3">
        <v>0</v>
      </c>
      <c r="L137" s="10">
        <f t="shared" si="22"/>
        <v>0</v>
      </c>
    </row>
    <row r="138" spans="1:12" ht="30" customHeight="1">
      <c r="A138" s="83"/>
      <c r="B138" s="83"/>
      <c r="C138" s="3" t="s">
        <v>13</v>
      </c>
      <c r="D138" s="3">
        <v>613</v>
      </c>
      <c r="E138" s="3">
        <v>250</v>
      </c>
      <c r="F138" s="10">
        <f t="shared" si="20"/>
        <v>863</v>
      </c>
      <c r="G138" s="3">
        <v>224</v>
      </c>
      <c r="H138" s="3">
        <v>94</v>
      </c>
      <c r="I138" s="10">
        <f t="shared" si="21"/>
        <v>318</v>
      </c>
      <c r="J138" s="3">
        <v>0</v>
      </c>
      <c r="K138" s="3">
        <v>0</v>
      </c>
      <c r="L138" s="10">
        <f t="shared" si="22"/>
        <v>0</v>
      </c>
    </row>
    <row r="139" spans="1:12" ht="30" customHeight="1">
      <c r="A139" s="83"/>
      <c r="B139" s="83"/>
      <c r="C139" s="3" t="s">
        <v>14</v>
      </c>
      <c r="D139" s="3">
        <v>191</v>
      </c>
      <c r="E139" s="3">
        <v>83</v>
      </c>
      <c r="F139" s="10">
        <f t="shared" si="20"/>
        <v>274</v>
      </c>
      <c r="G139" s="3">
        <v>191</v>
      </c>
      <c r="H139" s="3">
        <v>83</v>
      </c>
      <c r="I139" s="10">
        <f t="shared" si="21"/>
        <v>274</v>
      </c>
      <c r="J139" s="3">
        <v>0</v>
      </c>
      <c r="K139" s="3">
        <v>0</v>
      </c>
      <c r="L139" s="10">
        <f>K139+J139</f>
        <v>0</v>
      </c>
    </row>
    <row r="140" spans="1:12" ht="30" customHeight="1">
      <c r="A140" s="83" t="s">
        <v>57</v>
      </c>
      <c r="B140" s="83"/>
      <c r="C140" s="3" t="s">
        <v>10</v>
      </c>
      <c r="D140" s="3">
        <v>1316</v>
      </c>
      <c r="E140" s="3">
        <v>5683</v>
      </c>
      <c r="F140" s="10">
        <f t="shared" si="20"/>
        <v>6999</v>
      </c>
      <c r="G140" s="3">
        <v>347</v>
      </c>
      <c r="H140" s="3">
        <v>1281</v>
      </c>
      <c r="I140" s="10">
        <f t="shared" si="21"/>
        <v>1628</v>
      </c>
      <c r="J140" s="3">
        <v>96</v>
      </c>
      <c r="K140" s="3">
        <v>634</v>
      </c>
      <c r="L140" s="10">
        <f t="shared" si="22"/>
        <v>730</v>
      </c>
    </row>
    <row r="141" spans="1:12" ht="30" customHeight="1">
      <c r="A141" s="83"/>
      <c r="B141" s="83"/>
      <c r="C141" s="3" t="s">
        <v>25</v>
      </c>
      <c r="D141" s="3">
        <v>58</v>
      </c>
      <c r="E141" s="3">
        <v>338</v>
      </c>
      <c r="F141" s="10">
        <f t="shared" si="20"/>
        <v>396</v>
      </c>
      <c r="G141" s="3">
        <v>39</v>
      </c>
      <c r="H141" s="3">
        <v>199</v>
      </c>
      <c r="I141" s="10">
        <f t="shared" si="21"/>
        <v>238</v>
      </c>
      <c r="J141" s="3">
        <v>0</v>
      </c>
      <c r="K141" s="3">
        <v>0</v>
      </c>
      <c r="L141" s="10">
        <f t="shared" si="22"/>
        <v>0</v>
      </c>
    </row>
    <row r="142" spans="1:12" ht="30" customHeight="1">
      <c r="A142" s="83"/>
      <c r="B142" s="83"/>
      <c r="C142" s="3" t="s">
        <v>39</v>
      </c>
      <c r="D142" s="3">
        <v>68</v>
      </c>
      <c r="E142" s="3">
        <v>470</v>
      </c>
      <c r="F142" s="10">
        <f t="shared" si="20"/>
        <v>538</v>
      </c>
      <c r="G142" s="3">
        <v>30</v>
      </c>
      <c r="H142" s="3">
        <v>264</v>
      </c>
      <c r="I142" s="10">
        <f t="shared" si="21"/>
        <v>294</v>
      </c>
      <c r="J142" s="3">
        <v>0</v>
      </c>
      <c r="K142" s="3">
        <v>0</v>
      </c>
      <c r="L142" s="10">
        <f t="shared" si="22"/>
        <v>0</v>
      </c>
    </row>
    <row r="143" spans="1:12" ht="30" customHeight="1">
      <c r="A143" s="83"/>
      <c r="B143" s="83"/>
      <c r="C143" s="3" t="s">
        <v>11</v>
      </c>
      <c r="D143" s="3">
        <v>845</v>
      </c>
      <c r="E143" s="3">
        <v>2878</v>
      </c>
      <c r="F143" s="10">
        <f t="shared" si="20"/>
        <v>3723</v>
      </c>
      <c r="G143" s="3">
        <v>264</v>
      </c>
      <c r="H143" s="3">
        <v>916</v>
      </c>
      <c r="I143" s="10">
        <f t="shared" si="21"/>
        <v>1180</v>
      </c>
      <c r="J143" s="3">
        <v>78</v>
      </c>
      <c r="K143" s="3">
        <v>329</v>
      </c>
      <c r="L143" s="10">
        <f t="shared" si="22"/>
        <v>407</v>
      </c>
    </row>
    <row r="144" spans="1:12" ht="30" customHeight="1">
      <c r="A144" s="83"/>
      <c r="B144" s="83"/>
      <c r="C144" s="3" t="s">
        <v>12</v>
      </c>
      <c r="D144" s="3">
        <v>155</v>
      </c>
      <c r="E144" s="3">
        <v>689</v>
      </c>
      <c r="F144" s="10">
        <f t="shared" si="20"/>
        <v>844</v>
      </c>
      <c r="G144" s="3">
        <v>58</v>
      </c>
      <c r="H144" s="3">
        <v>398</v>
      </c>
      <c r="I144" s="10">
        <f t="shared" si="21"/>
        <v>456</v>
      </c>
      <c r="J144" s="3">
        <v>0</v>
      </c>
      <c r="K144" s="3">
        <v>0</v>
      </c>
      <c r="L144" s="10">
        <f t="shared" si="22"/>
        <v>0</v>
      </c>
    </row>
    <row r="145" spans="1:12" ht="30" customHeight="1">
      <c r="A145" s="83"/>
      <c r="B145" s="83"/>
      <c r="C145" s="3" t="s">
        <v>41</v>
      </c>
      <c r="D145" s="3">
        <v>73</v>
      </c>
      <c r="E145" s="3">
        <v>215</v>
      </c>
      <c r="F145" s="10">
        <f t="shared" si="20"/>
        <v>288</v>
      </c>
      <c r="G145" s="3">
        <v>53</v>
      </c>
      <c r="H145" s="3">
        <v>131</v>
      </c>
      <c r="I145" s="10">
        <f t="shared" si="21"/>
        <v>184</v>
      </c>
      <c r="J145" s="3">
        <v>0</v>
      </c>
      <c r="K145" s="3">
        <v>0</v>
      </c>
      <c r="L145" s="10">
        <f t="shared" si="22"/>
        <v>0</v>
      </c>
    </row>
    <row r="146" spans="1:12" ht="30" customHeight="1">
      <c r="A146" s="83"/>
      <c r="B146" s="83"/>
      <c r="C146" s="3" t="s">
        <v>33</v>
      </c>
      <c r="D146" s="3">
        <v>80</v>
      </c>
      <c r="E146" s="3">
        <v>195</v>
      </c>
      <c r="F146" s="10">
        <f t="shared" si="20"/>
        <v>275</v>
      </c>
      <c r="G146" s="3">
        <v>42</v>
      </c>
      <c r="H146" s="3">
        <v>116</v>
      </c>
      <c r="I146" s="10">
        <f t="shared" si="21"/>
        <v>158</v>
      </c>
      <c r="J146" s="3">
        <v>0</v>
      </c>
      <c r="K146" s="3">
        <v>0</v>
      </c>
      <c r="L146" s="10">
        <f t="shared" si="22"/>
        <v>0</v>
      </c>
    </row>
    <row r="147" spans="1:12" ht="30" customHeight="1">
      <c r="A147" s="83"/>
      <c r="B147" s="83"/>
      <c r="C147" s="3" t="s">
        <v>26</v>
      </c>
      <c r="D147" s="3">
        <v>98</v>
      </c>
      <c r="E147" s="3">
        <v>291</v>
      </c>
      <c r="F147" s="10">
        <f t="shared" si="20"/>
        <v>389</v>
      </c>
      <c r="G147" s="3">
        <v>57</v>
      </c>
      <c r="H147" s="3">
        <v>176</v>
      </c>
      <c r="I147" s="10">
        <f t="shared" si="21"/>
        <v>233</v>
      </c>
      <c r="J147" s="3">
        <v>0</v>
      </c>
      <c r="K147" s="3">
        <v>0</v>
      </c>
      <c r="L147" s="10">
        <f t="shared" si="22"/>
        <v>0</v>
      </c>
    </row>
    <row r="148" spans="1:12" ht="30" customHeight="1">
      <c r="A148" s="83"/>
      <c r="B148" s="83"/>
      <c r="C148" s="3" t="s">
        <v>13</v>
      </c>
      <c r="D148" s="3">
        <v>812</v>
      </c>
      <c r="E148" s="3">
        <v>4604</v>
      </c>
      <c r="F148" s="10">
        <f t="shared" si="20"/>
        <v>5416</v>
      </c>
      <c r="G148" s="3">
        <v>166</v>
      </c>
      <c r="H148" s="3">
        <v>890</v>
      </c>
      <c r="I148" s="10">
        <f t="shared" si="21"/>
        <v>1056</v>
      </c>
      <c r="J148" s="3">
        <v>123</v>
      </c>
      <c r="K148" s="3">
        <v>873</v>
      </c>
      <c r="L148" s="10">
        <f t="shared" si="22"/>
        <v>996</v>
      </c>
    </row>
    <row r="149" spans="1:12" ht="30" customHeight="1">
      <c r="A149" s="83"/>
      <c r="B149" s="83"/>
      <c r="C149" s="3" t="s">
        <v>42</v>
      </c>
      <c r="D149" s="3">
        <v>35</v>
      </c>
      <c r="E149" s="3">
        <v>232</v>
      </c>
      <c r="F149" s="10">
        <f t="shared" si="20"/>
        <v>267</v>
      </c>
      <c r="G149" s="3">
        <v>35</v>
      </c>
      <c r="H149" s="3">
        <v>231</v>
      </c>
      <c r="I149" s="10">
        <f t="shared" si="21"/>
        <v>266</v>
      </c>
      <c r="J149" s="3">
        <v>0</v>
      </c>
      <c r="K149" s="3">
        <v>0</v>
      </c>
      <c r="L149" s="10">
        <f t="shared" si="22"/>
        <v>0</v>
      </c>
    </row>
    <row r="150" spans="1:12" ht="30" customHeight="1">
      <c r="A150" s="83"/>
      <c r="B150" s="83"/>
      <c r="C150" s="3" t="s">
        <v>14</v>
      </c>
      <c r="D150" s="3">
        <v>543</v>
      </c>
      <c r="E150" s="3">
        <v>3221</v>
      </c>
      <c r="F150" s="10">
        <f t="shared" si="20"/>
        <v>3764</v>
      </c>
      <c r="G150" s="3">
        <v>86</v>
      </c>
      <c r="H150" s="3">
        <v>572</v>
      </c>
      <c r="I150" s="10">
        <f t="shared" si="21"/>
        <v>658</v>
      </c>
      <c r="J150" s="3">
        <v>98</v>
      </c>
      <c r="K150" s="3">
        <v>568</v>
      </c>
      <c r="L150" s="10">
        <f t="shared" si="22"/>
        <v>666</v>
      </c>
    </row>
    <row r="151" spans="1:12" ht="30" customHeight="1">
      <c r="A151" s="83"/>
      <c r="B151" s="83"/>
      <c r="C151" s="3" t="s">
        <v>58</v>
      </c>
      <c r="D151" s="3">
        <v>57</v>
      </c>
      <c r="E151" s="3">
        <v>299</v>
      </c>
      <c r="F151" s="10">
        <f t="shared" si="20"/>
        <v>356</v>
      </c>
      <c r="G151" s="3">
        <v>34</v>
      </c>
      <c r="H151" s="3">
        <v>168</v>
      </c>
      <c r="I151" s="10">
        <f t="shared" si="21"/>
        <v>202</v>
      </c>
      <c r="J151" s="3">
        <v>0</v>
      </c>
      <c r="K151" s="3">
        <v>0</v>
      </c>
      <c r="L151" s="10">
        <f t="shared" si="22"/>
        <v>0</v>
      </c>
    </row>
    <row r="152" spans="1:12" ht="30" customHeight="1">
      <c r="A152" s="83" t="s">
        <v>59</v>
      </c>
      <c r="B152" s="83"/>
      <c r="C152" s="3" t="s">
        <v>10</v>
      </c>
      <c r="D152" s="3">
        <v>4593</v>
      </c>
      <c r="E152" s="3">
        <v>4361</v>
      </c>
      <c r="F152" s="10">
        <f t="shared" si="20"/>
        <v>8954</v>
      </c>
      <c r="G152" s="3">
        <v>472</v>
      </c>
      <c r="H152" s="3">
        <v>672</v>
      </c>
      <c r="I152" s="10">
        <f t="shared" si="21"/>
        <v>1144</v>
      </c>
      <c r="J152" s="3">
        <v>225</v>
      </c>
      <c r="K152" s="3">
        <v>435</v>
      </c>
      <c r="L152" s="10">
        <f t="shared" si="22"/>
        <v>660</v>
      </c>
    </row>
    <row r="153" spans="1:12" ht="30" customHeight="1">
      <c r="A153" s="83"/>
      <c r="B153" s="83"/>
      <c r="C153" s="3" t="s">
        <v>11</v>
      </c>
      <c r="D153" s="3">
        <v>369</v>
      </c>
      <c r="E153" s="3">
        <v>492</v>
      </c>
      <c r="F153" s="10">
        <f t="shared" si="20"/>
        <v>861</v>
      </c>
      <c r="G153" s="3">
        <v>316</v>
      </c>
      <c r="H153" s="3">
        <v>455</v>
      </c>
      <c r="I153" s="10">
        <f t="shared" si="21"/>
        <v>771</v>
      </c>
      <c r="J153" s="3">
        <v>0</v>
      </c>
      <c r="K153" s="3">
        <v>0</v>
      </c>
      <c r="L153" s="10">
        <f t="shared" si="22"/>
        <v>0</v>
      </c>
    </row>
    <row r="154" spans="1:12" ht="30" customHeight="1">
      <c r="A154" s="83" t="s">
        <v>60</v>
      </c>
      <c r="B154" s="83"/>
      <c r="C154" s="3" t="s">
        <v>10</v>
      </c>
      <c r="D154" s="3">
        <v>6958</v>
      </c>
      <c r="E154" s="3">
        <v>4253</v>
      </c>
      <c r="F154" s="10">
        <f t="shared" si="20"/>
        <v>11211</v>
      </c>
      <c r="G154" s="3">
        <v>1081</v>
      </c>
      <c r="H154" s="3">
        <v>796</v>
      </c>
      <c r="I154" s="10">
        <f t="shared" si="21"/>
        <v>1877</v>
      </c>
      <c r="J154" s="3">
        <v>750</v>
      </c>
      <c r="K154" s="3">
        <v>449</v>
      </c>
      <c r="L154" s="10">
        <f t="shared" si="22"/>
        <v>1199</v>
      </c>
    </row>
    <row r="155" spans="1:12" ht="30" customHeight="1">
      <c r="A155" s="83"/>
      <c r="B155" s="83"/>
      <c r="C155" s="3" t="s">
        <v>39</v>
      </c>
      <c r="D155" s="3">
        <v>282</v>
      </c>
      <c r="E155" s="3">
        <v>116</v>
      </c>
      <c r="F155" s="10">
        <f t="shared" si="20"/>
        <v>398</v>
      </c>
      <c r="G155" s="3">
        <v>132</v>
      </c>
      <c r="H155" s="3">
        <v>55</v>
      </c>
      <c r="I155" s="10">
        <f t="shared" si="21"/>
        <v>187</v>
      </c>
      <c r="J155" s="3">
        <v>0</v>
      </c>
      <c r="K155" s="3">
        <v>0</v>
      </c>
      <c r="L155" s="10">
        <f t="shared" si="22"/>
        <v>0</v>
      </c>
    </row>
    <row r="156" spans="1:12" ht="30" customHeight="1">
      <c r="A156" s="83"/>
      <c r="B156" s="83"/>
      <c r="C156" s="3" t="s">
        <v>11</v>
      </c>
      <c r="D156" s="3">
        <v>3831</v>
      </c>
      <c r="E156" s="3">
        <v>1655</v>
      </c>
      <c r="F156" s="10">
        <f t="shared" si="20"/>
        <v>5486</v>
      </c>
      <c r="G156" s="3">
        <v>886</v>
      </c>
      <c r="H156" s="3">
        <v>355</v>
      </c>
      <c r="I156" s="10">
        <f t="shared" si="21"/>
        <v>1241</v>
      </c>
      <c r="J156" s="3">
        <v>508</v>
      </c>
      <c r="K156" s="3">
        <v>272</v>
      </c>
      <c r="L156" s="10">
        <f t="shared" si="22"/>
        <v>780</v>
      </c>
    </row>
    <row r="157" spans="1:12" ht="30" customHeight="1">
      <c r="A157" s="83"/>
      <c r="B157" s="83"/>
      <c r="C157" s="3" t="s">
        <v>12</v>
      </c>
      <c r="D157" s="3">
        <v>135</v>
      </c>
      <c r="E157" s="3">
        <v>52</v>
      </c>
      <c r="F157" s="10">
        <f t="shared" si="20"/>
        <v>187</v>
      </c>
      <c r="G157" s="3">
        <v>134</v>
      </c>
      <c r="H157" s="3">
        <v>52</v>
      </c>
      <c r="I157" s="10">
        <f t="shared" si="21"/>
        <v>186</v>
      </c>
      <c r="J157" s="3">
        <v>0</v>
      </c>
      <c r="K157" s="3">
        <v>0</v>
      </c>
      <c r="L157" s="10">
        <f t="shared" si="22"/>
        <v>0</v>
      </c>
    </row>
    <row r="158" spans="1:12" ht="30" customHeight="1">
      <c r="A158" s="83"/>
      <c r="B158" s="83"/>
      <c r="C158" s="3" t="s">
        <v>13</v>
      </c>
      <c r="D158" s="3">
        <v>2582</v>
      </c>
      <c r="E158" s="3">
        <v>1396</v>
      </c>
      <c r="F158" s="10">
        <f t="shared" si="20"/>
        <v>3978</v>
      </c>
      <c r="G158" s="3">
        <v>683</v>
      </c>
      <c r="H158" s="3">
        <v>318</v>
      </c>
      <c r="I158" s="10">
        <f t="shared" si="21"/>
        <v>1001</v>
      </c>
      <c r="J158" s="3">
        <v>196</v>
      </c>
      <c r="K158" s="3">
        <v>163</v>
      </c>
      <c r="L158" s="10">
        <f t="shared" si="22"/>
        <v>359</v>
      </c>
    </row>
    <row r="159" spans="1:12" ht="30" customHeight="1">
      <c r="A159" s="83"/>
      <c r="B159" s="83"/>
      <c r="C159" s="3" t="s">
        <v>42</v>
      </c>
      <c r="D159" s="3">
        <v>252</v>
      </c>
      <c r="E159" s="3">
        <v>174</v>
      </c>
      <c r="F159" s="10">
        <f t="shared" si="20"/>
        <v>426</v>
      </c>
      <c r="G159" s="3">
        <v>90</v>
      </c>
      <c r="H159" s="3">
        <v>80</v>
      </c>
      <c r="I159" s="10">
        <f t="shared" si="21"/>
        <v>170</v>
      </c>
      <c r="J159" s="3">
        <v>0</v>
      </c>
      <c r="K159" s="3">
        <v>0</v>
      </c>
      <c r="L159" s="10">
        <f t="shared" si="22"/>
        <v>0</v>
      </c>
    </row>
    <row r="160" spans="1:12" ht="30" customHeight="1">
      <c r="A160" s="83"/>
      <c r="B160" s="83"/>
      <c r="C160" s="3" t="s">
        <v>58</v>
      </c>
      <c r="D160" s="3">
        <v>177</v>
      </c>
      <c r="E160" s="3">
        <v>121</v>
      </c>
      <c r="F160" s="10">
        <f t="shared" si="20"/>
        <v>298</v>
      </c>
      <c r="G160" s="3">
        <v>102</v>
      </c>
      <c r="H160" s="3">
        <v>69</v>
      </c>
      <c r="I160" s="10">
        <f t="shared" si="21"/>
        <v>171</v>
      </c>
      <c r="J160" s="3">
        <v>0</v>
      </c>
      <c r="K160" s="3">
        <v>0</v>
      </c>
      <c r="L160" s="10">
        <f t="shared" si="22"/>
        <v>0</v>
      </c>
    </row>
    <row r="161" spans="1:12" ht="30" customHeight="1">
      <c r="A161" s="83" t="s">
        <v>61</v>
      </c>
      <c r="B161" s="83"/>
      <c r="C161" s="3" t="s">
        <v>10</v>
      </c>
      <c r="D161" s="3">
        <v>377</v>
      </c>
      <c r="E161" s="3">
        <v>480</v>
      </c>
      <c r="F161" s="10">
        <f t="shared" si="20"/>
        <v>857</v>
      </c>
      <c r="G161" s="3">
        <v>76</v>
      </c>
      <c r="H161" s="3">
        <v>100</v>
      </c>
      <c r="I161" s="10">
        <f t="shared" si="21"/>
        <v>176</v>
      </c>
      <c r="J161" s="3">
        <v>54</v>
      </c>
      <c r="K161" s="3">
        <v>80</v>
      </c>
      <c r="L161" s="10">
        <f t="shared" si="22"/>
        <v>134</v>
      </c>
    </row>
    <row r="162" spans="1:12" ht="30" customHeight="1">
      <c r="A162" s="83"/>
      <c r="B162" s="83"/>
      <c r="C162" s="3" t="s">
        <v>11</v>
      </c>
      <c r="D162" s="3">
        <v>42</v>
      </c>
      <c r="E162" s="3">
        <v>102</v>
      </c>
      <c r="F162" s="10">
        <f t="shared" si="20"/>
        <v>144</v>
      </c>
      <c r="G162" s="3">
        <v>42</v>
      </c>
      <c r="H162" s="3">
        <v>102</v>
      </c>
      <c r="I162" s="10">
        <f t="shared" si="21"/>
        <v>144</v>
      </c>
      <c r="J162" s="3">
        <v>0</v>
      </c>
      <c r="K162" s="3">
        <v>0</v>
      </c>
      <c r="L162" s="10">
        <f t="shared" si="22"/>
        <v>0</v>
      </c>
    </row>
    <row r="163" spans="1:12" ht="30" customHeight="1">
      <c r="A163" s="83" t="s">
        <v>62</v>
      </c>
      <c r="B163" s="83"/>
      <c r="C163" s="3" t="s">
        <v>10</v>
      </c>
      <c r="D163" s="3">
        <v>435</v>
      </c>
      <c r="E163" s="3">
        <v>195</v>
      </c>
      <c r="F163" s="10">
        <f t="shared" si="20"/>
        <v>630</v>
      </c>
      <c r="G163" s="3">
        <v>120</v>
      </c>
      <c r="H163" s="3">
        <v>73</v>
      </c>
      <c r="I163" s="10">
        <f t="shared" si="21"/>
        <v>193</v>
      </c>
      <c r="J163" s="3">
        <v>30</v>
      </c>
      <c r="K163" s="3">
        <v>17</v>
      </c>
      <c r="L163" s="10">
        <f t="shared" si="22"/>
        <v>47</v>
      </c>
    </row>
    <row r="164" spans="1:12" ht="30" customHeight="1">
      <c r="A164" s="83" t="s">
        <v>63</v>
      </c>
      <c r="B164" s="83"/>
      <c r="C164" s="3" t="s">
        <v>14</v>
      </c>
      <c r="D164" s="3">
        <v>135</v>
      </c>
      <c r="E164" s="3">
        <v>65</v>
      </c>
      <c r="F164" s="10">
        <f t="shared" si="20"/>
        <v>200</v>
      </c>
      <c r="G164" s="3">
        <v>40</v>
      </c>
      <c r="H164" s="3">
        <v>16</v>
      </c>
      <c r="I164" s="10">
        <f t="shared" si="21"/>
        <v>56</v>
      </c>
      <c r="J164" s="3">
        <v>18</v>
      </c>
      <c r="K164" s="3">
        <v>12</v>
      </c>
      <c r="L164" s="10">
        <f t="shared" si="22"/>
        <v>30</v>
      </c>
    </row>
    <row r="165" spans="1:12" ht="30" customHeight="1">
      <c r="A165" s="83" t="s">
        <v>64</v>
      </c>
      <c r="B165" s="83"/>
      <c r="C165" s="3" t="s">
        <v>13</v>
      </c>
      <c r="D165" s="3">
        <v>339</v>
      </c>
      <c r="E165" s="3">
        <v>121</v>
      </c>
      <c r="F165" s="10">
        <f t="shared" si="20"/>
        <v>460</v>
      </c>
      <c r="G165" s="3">
        <v>71</v>
      </c>
      <c r="H165" s="3">
        <v>39</v>
      </c>
      <c r="I165" s="10">
        <f t="shared" si="21"/>
        <v>110</v>
      </c>
      <c r="J165" s="3">
        <v>77</v>
      </c>
      <c r="K165" s="3">
        <v>25</v>
      </c>
      <c r="L165" s="10">
        <f t="shared" si="22"/>
        <v>102</v>
      </c>
    </row>
    <row r="166" spans="1:12" ht="30" customHeight="1">
      <c r="A166" s="83"/>
      <c r="B166" s="83"/>
      <c r="C166" s="3" t="s">
        <v>58</v>
      </c>
      <c r="D166" s="3">
        <v>101</v>
      </c>
      <c r="E166" s="3">
        <v>41</v>
      </c>
      <c r="F166" s="10">
        <f t="shared" si="20"/>
        <v>142</v>
      </c>
      <c r="G166" s="3">
        <v>54</v>
      </c>
      <c r="H166" s="3">
        <v>28</v>
      </c>
      <c r="I166" s="10">
        <f t="shared" si="21"/>
        <v>82</v>
      </c>
      <c r="J166" s="3">
        <v>0</v>
      </c>
      <c r="K166" s="3">
        <v>0</v>
      </c>
      <c r="L166" s="10">
        <f t="shared" si="22"/>
        <v>0</v>
      </c>
    </row>
    <row r="167" spans="1:12" ht="30" customHeight="1">
      <c r="A167" s="83" t="s">
        <v>65</v>
      </c>
      <c r="B167" s="83"/>
      <c r="C167" s="3" t="s">
        <v>14</v>
      </c>
      <c r="D167" s="3">
        <v>162</v>
      </c>
      <c r="E167" s="3">
        <v>232</v>
      </c>
      <c r="F167" s="10">
        <f t="shared" si="20"/>
        <v>394</v>
      </c>
      <c r="G167" s="3">
        <v>92</v>
      </c>
      <c r="H167" s="3">
        <v>128</v>
      </c>
      <c r="I167" s="10">
        <f t="shared" si="21"/>
        <v>220</v>
      </c>
      <c r="J167" s="3">
        <v>0</v>
      </c>
      <c r="K167" s="3">
        <v>0</v>
      </c>
      <c r="L167" s="10">
        <f t="shared" si="22"/>
        <v>0</v>
      </c>
    </row>
    <row r="168" spans="1:12" ht="30" customHeight="1">
      <c r="A168" s="83" t="s">
        <v>66</v>
      </c>
      <c r="B168" s="83"/>
      <c r="C168" s="3" t="s">
        <v>14</v>
      </c>
      <c r="D168" s="3">
        <v>101</v>
      </c>
      <c r="E168" s="3">
        <v>93</v>
      </c>
      <c r="F168" s="10">
        <f t="shared" si="20"/>
        <v>194</v>
      </c>
      <c r="G168" s="3">
        <v>61</v>
      </c>
      <c r="H168" s="3">
        <v>38</v>
      </c>
      <c r="I168" s="10">
        <f t="shared" si="21"/>
        <v>99</v>
      </c>
      <c r="J168" s="3">
        <v>0</v>
      </c>
      <c r="K168" s="3">
        <v>0</v>
      </c>
      <c r="L168" s="10">
        <f t="shared" si="22"/>
        <v>0</v>
      </c>
    </row>
    <row r="169" spans="1:12" ht="30" customHeight="1">
      <c r="A169" s="82" t="s">
        <v>67</v>
      </c>
      <c r="B169" s="82"/>
      <c r="C169" s="10" t="s">
        <v>10</v>
      </c>
      <c r="D169" s="10">
        <f>D4+D9+D13+D17+D22+D26+D30+D34+D40+D41+D77+D128+D133+D140+D141+D142+D152+D154+D155+D161+D163</f>
        <v>57256</v>
      </c>
      <c r="E169" s="10">
        <f>E4+E9+E13+E17+E22+E26+E30+E34+E40+E41+E77+E128+E133+E140+E141+E142+E152+E154+E155+E161+E163</f>
        <v>58051</v>
      </c>
      <c r="F169" s="10">
        <f t="shared" si="20"/>
        <v>115307</v>
      </c>
      <c r="G169" s="10">
        <f>G4+G9+G13+G17+G22+G26+G30+G34+G40+G41+G77+G128+G133+G140+G141+G142+G152+G154+G155+G161+G163</f>
        <v>10359</v>
      </c>
      <c r="H169" s="10">
        <f>H4+H9+H13+H17+H22+H26+H30+H34+H40+H41+H77+H128+H133+H140+H141+H142+H152+H154+H155+H161+H163</f>
        <v>12361</v>
      </c>
      <c r="I169" s="10">
        <f t="shared" si="21"/>
        <v>22720</v>
      </c>
      <c r="J169" s="10">
        <f>J4+J9+J13+J17+J22+J26+J30+J34+J40+J41+J77+J128+J133+J140+J141+J142+J152+J154+J155+J161+J163</f>
        <v>4993</v>
      </c>
      <c r="K169" s="10">
        <f>K4+K9+K13+K17+K22+K26+K30+K34+K40+K41+K77+K128+K133+K140+K141+K142+K152+K154+K155+K161+K163</f>
        <v>5179</v>
      </c>
      <c r="L169" s="10">
        <f t="shared" si="22"/>
        <v>10172</v>
      </c>
    </row>
    <row r="170" spans="1:12" ht="30" customHeight="1">
      <c r="A170" s="82"/>
      <c r="B170" s="82"/>
      <c r="C170" s="10" t="s">
        <v>11</v>
      </c>
      <c r="D170" s="10">
        <f>D5+D10+D14+D18+D23+D27+D31+D35+D42+D44+D48+D78+D129+D134+D135+D143+D147+D153+D156+D162</f>
        <v>40961</v>
      </c>
      <c r="E170" s="10">
        <f>E5+E10+E14+E18+E23+E27+E31+E35+E42+E44+E48+E78+E129+E134+E135+E143+E147+E153+E156+E162</f>
        <v>29680</v>
      </c>
      <c r="F170" s="10">
        <f t="shared" si="20"/>
        <v>70641</v>
      </c>
      <c r="G170" s="10">
        <f>G5+G10+G14+G18+G23+G27+G31+G35+G42+G44+G48+G78+G129+G134+G135+G143+G147+G153+G156+G162</f>
        <v>9349</v>
      </c>
      <c r="H170" s="10">
        <f>H5+H10+H14+H18+H23+H27+H31+H35+H42+H44+H48+H78+H129+H134+H135+H143+H147+H153+H156+H162</f>
        <v>7737</v>
      </c>
      <c r="I170" s="10">
        <f t="shared" si="21"/>
        <v>17086</v>
      </c>
      <c r="J170" s="10">
        <f>J5+J10+J14+J18+J23+J27+J31+J35+J42+J44+J48+J78+J129+J134+J135+J143+J147+J153+J156+J162</f>
        <v>3523</v>
      </c>
      <c r="K170" s="10">
        <f>K5+K10+K14+K18+K23+K27+K31+K35+K42+K44+K48+K78+K129+K134+K135+K143+K147+K153+K156+K162</f>
        <v>2455</v>
      </c>
      <c r="L170" s="10">
        <f t="shared" si="22"/>
        <v>5978</v>
      </c>
    </row>
    <row r="171" spans="1:12" ht="30" customHeight="1">
      <c r="A171" s="82"/>
      <c r="B171" s="82"/>
      <c r="C171" s="10" t="s">
        <v>13</v>
      </c>
      <c r="D171" s="10">
        <f>D7+D11+D15+D20+D24+D28+D32+D36+D45+D49+D79+D82+D130+D138+D148+D149+D158+D159+D165</f>
        <v>21662</v>
      </c>
      <c r="E171" s="10">
        <f>E7+E11+E15+E20+E24+E28+E32+E36+E45+E49+E79+E82+E130+E138+E148+E149+E158+E159+E165</f>
        <v>26574</v>
      </c>
      <c r="F171" s="10">
        <f t="shared" si="20"/>
        <v>48236</v>
      </c>
      <c r="G171" s="10">
        <f>G7+G11+G15+G20+G24+G28+G32+G36+G45+G49+G79+G82+G130+G138+G148+G149+G158+G159+G165</f>
        <v>5432</v>
      </c>
      <c r="H171" s="10">
        <f>H7+H11+H15+H20+H24+H28+H32+H36+H45+H49+H79+H82+H130+H138+H148+H149+H158+H159+H165</f>
        <v>5754</v>
      </c>
      <c r="I171" s="10">
        <f t="shared" si="21"/>
        <v>11186</v>
      </c>
      <c r="J171" s="10">
        <f>J7+J11+J15+J20+J24+J28+J32+J36+J45+J49+J79+J82+J130+J138+J148+J149+J158+J159+J165</f>
        <v>1581</v>
      </c>
      <c r="K171" s="10">
        <f>K7+K11+K15+K20+K24+K28+K32+K36+K45+K49+K79+K82+K130+K138+K148+K149+K158+K159+K165</f>
        <v>2791</v>
      </c>
      <c r="L171" s="10">
        <f t="shared" si="22"/>
        <v>4372</v>
      </c>
    </row>
    <row r="172" spans="1:12" ht="30" customHeight="1">
      <c r="A172" s="82"/>
      <c r="B172" s="82"/>
      <c r="C172" s="10" t="s">
        <v>14</v>
      </c>
      <c r="D172" s="10">
        <f>D8+D12+D16+D21+D25+D29+D33+D37+D38+D46+D50+D80+D131+D139+D150+D151+D160+D164+D166+D167+D168</f>
        <v>15854</v>
      </c>
      <c r="E172" s="10">
        <f>E8+E12+E16+E21+E25+E29+E33+E37+E38+E46+E50+E80+E131+E139+E150+E151+E160+E164+E166+E167+E168</f>
        <v>18619</v>
      </c>
      <c r="F172" s="10">
        <f t="shared" si="20"/>
        <v>34473</v>
      </c>
      <c r="G172" s="10">
        <f>G8+G12+G16+G21+G25+G29+G33+G37+G38+G46+G50+G80+G131+G139+G150+G151+G160+G164+G166+G167+G168</f>
        <v>3811</v>
      </c>
      <c r="H172" s="10">
        <f>H8+H12+H16+H21+H25+H29+H33+H37+H38+H46+H50+H80+H131+H139+H150+H151+H160+H164+H166+H167+H168</f>
        <v>3950</v>
      </c>
      <c r="I172" s="10">
        <f t="shared" si="21"/>
        <v>7761</v>
      </c>
      <c r="J172" s="10">
        <f>J8+J12+J16+J21+J25+J29+J33+J37+J38+J46+J50+J80+J131+J139+J150+J151+J160+J164+J166+J167+J168</f>
        <v>1389</v>
      </c>
      <c r="K172" s="10">
        <f>K8+K12+K16+K21+K25+K29+K33+K37+K38+K46+K50+K80+K131+K139+K150+K151+K160+K164+K166+K167+K168</f>
        <v>1998</v>
      </c>
      <c r="L172" s="10">
        <f t="shared" si="22"/>
        <v>3387</v>
      </c>
    </row>
    <row r="173" spans="1:12" ht="30" customHeight="1">
      <c r="A173" s="82"/>
      <c r="B173" s="82"/>
      <c r="C173" s="10" t="s">
        <v>68</v>
      </c>
      <c r="D173" s="10">
        <f>D6+D19+D39+D43+D47+D81+D132+D136+D137+D144+D145+D146+D157</f>
        <v>5648</v>
      </c>
      <c r="E173" s="10">
        <f>E6+E19+E39+E43+E47+E81+E132+E136+E137+E144+E145+E146+E157</f>
        <v>5360</v>
      </c>
      <c r="F173" s="10">
        <f t="shared" si="20"/>
        <v>11008</v>
      </c>
      <c r="G173" s="10">
        <f>G6+G19+G39+G43+G47+G81+G132+G136+G137+G144+G145+G146+G157</f>
        <v>2303</v>
      </c>
      <c r="H173" s="10">
        <f>H6+H19+H39+H43+H47+H81+H132+H136+H137+H144+H145+H146+H157</f>
        <v>2391</v>
      </c>
      <c r="I173" s="10">
        <f t="shared" si="21"/>
        <v>4694</v>
      </c>
      <c r="J173" s="10">
        <f>J6+J19+J39+J43+J47+J81+J132+J136+J137+J144+J145+J146+J157</f>
        <v>223</v>
      </c>
      <c r="K173" s="10">
        <f>K6+K19+K39+K43+K47+K81+K132+K136+K137+K144+K145+K146+K157</f>
        <v>197</v>
      </c>
      <c r="L173" s="10">
        <f t="shared" si="22"/>
        <v>420</v>
      </c>
    </row>
    <row r="174" spans="1:12" ht="30" customHeight="1">
      <c r="A174" s="82" t="s">
        <v>69</v>
      </c>
      <c r="B174" s="82"/>
      <c r="C174" s="82"/>
      <c r="D174" s="10">
        <f>SUM(D169:D173)</f>
        <v>141381</v>
      </c>
      <c r="E174" s="10">
        <f t="shared" ref="E174:K174" si="23">SUM(E169:E173)</f>
        <v>138284</v>
      </c>
      <c r="F174" s="10">
        <f t="shared" si="20"/>
        <v>279665</v>
      </c>
      <c r="G174" s="10">
        <f t="shared" si="23"/>
        <v>31254</v>
      </c>
      <c r="H174" s="10">
        <f t="shared" si="23"/>
        <v>32193</v>
      </c>
      <c r="I174" s="10">
        <f t="shared" si="21"/>
        <v>63447</v>
      </c>
      <c r="J174" s="10">
        <f t="shared" si="23"/>
        <v>11709</v>
      </c>
      <c r="K174" s="10">
        <f t="shared" si="23"/>
        <v>12620</v>
      </c>
      <c r="L174" s="10">
        <f t="shared" si="22"/>
        <v>24329</v>
      </c>
    </row>
    <row r="175" spans="1:12" ht="30" customHeight="1">
      <c r="C175" s="31"/>
    </row>
    <row r="176" spans="1:12" ht="30" customHeight="1">
      <c r="C176" s="31"/>
    </row>
    <row r="177" spans="3:3" ht="30" customHeight="1">
      <c r="C177" s="31"/>
    </row>
  </sheetData>
  <autoFilter ref="A2:L177">
    <filterColumn colId="0" showButton="0"/>
    <filterColumn colId="3" showButton="0"/>
    <filterColumn colId="4" showButton="0"/>
    <filterColumn colId="6" showButton="0"/>
    <filterColumn colId="7" showButton="0"/>
    <filterColumn colId="9" showButton="0"/>
    <filterColumn colId="10" showButton="0"/>
  </autoFilter>
  <mergeCells count="50">
    <mergeCell ref="D2:F2"/>
    <mergeCell ref="G2:I2"/>
    <mergeCell ref="J2:L2"/>
    <mergeCell ref="A9:B12"/>
    <mergeCell ref="A4:B8"/>
    <mergeCell ref="B111:B113"/>
    <mergeCell ref="B115:B118"/>
    <mergeCell ref="B54:B56"/>
    <mergeCell ref="B57:B61"/>
    <mergeCell ref="B63:B67"/>
    <mergeCell ref="B68:B72"/>
    <mergeCell ref="B73:B76"/>
    <mergeCell ref="B83:B86"/>
    <mergeCell ref="A51:A81"/>
    <mergeCell ref="B77:B81"/>
    <mergeCell ref="A1:L1"/>
    <mergeCell ref="A2:B3"/>
    <mergeCell ref="A50:B50"/>
    <mergeCell ref="A48:B49"/>
    <mergeCell ref="A40:B47"/>
    <mergeCell ref="A38:B39"/>
    <mergeCell ref="B51:B53"/>
    <mergeCell ref="A34:B37"/>
    <mergeCell ref="A30:B33"/>
    <mergeCell ref="A26:B29"/>
    <mergeCell ref="A22:B25"/>
    <mergeCell ref="A17:B21"/>
    <mergeCell ref="A13:B16"/>
    <mergeCell ref="C2:C3"/>
    <mergeCell ref="A133:B139"/>
    <mergeCell ref="A83:A132"/>
    <mergeCell ref="B128:B132"/>
    <mergeCell ref="A82:B82"/>
    <mergeCell ref="A169:B173"/>
    <mergeCell ref="A168:B168"/>
    <mergeCell ref="A167:B167"/>
    <mergeCell ref="A165:B166"/>
    <mergeCell ref="A164:B164"/>
    <mergeCell ref="A163:B163"/>
    <mergeCell ref="B119:B124"/>
    <mergeCell ref="B126:B127"/>
    <mergeCell ref="B87:B93"/>
    <mergeCell ref="B94:B99"/>
    <mergeCell ref="B100:B105"/>
    <mergeCell ref="B109:B110"/>
    <mergeCell ref="A174:C174"/>
    <mergeCell ref="A161:B162"/>
    <mergeCell ref="A154:B160"/>
    <mergeCell ref="A152:B153"/>
    <mergeCell ref="A140:B1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rightToLeft="1" topLeftCell="A72" zoomScale="40" zoomScaleNormal="40" workbookViewId="0">
      <selection activeCell="H90" sqref="H90"/>
    </sheetView>
  </sheetViews>
  <sheetFormatPr defaultRowHeight="30" customHeight="1"/>
  <cols>
    <col min="1" max="1" width="23.875" style="31" customWidth="1"/>
    <col min="2" max="2" width="12.625" style="31" customWidth="1"/>
    <col min="3" max="16384" width="9" style="31"/>
  </cols>
  <sheetData>
    <row r="1" spans="1:11" s="2" customFormat="1" ht="30" customHeight="1">
      <c r="A1" s="86" t="s">
        <v>70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s="2" customFormat="1" ht="30" customHeight="1">
      <c r="A2" s="82" t="s">
        <v>71</v>
      </c>
      <c r="B2" s="82" t="s">
        <v>2</v>
      </c>
      <c r="C2" s="82" t="s">
        <v>72</v>
      </c>
      <c r="D2" s="82"/>
      <c r="E2" s="82"/>
      <c r="F2" s="82" t="s">
        <v>73</v>
      </c>
      <c r="G2" s="82"/>
      <c r="H2" s="82"/>
      <c r="I2" s="82" t="s">
        <v>74</v>
      </c>
      <c r="J2" s="82"/>
      <c r="K2" s="82"/>
    </row>
    <row r="3" spans="1:11" s="2" customFormat="1" ht="30" customHeight="1">
      <c r="A3" s="82"/>
      <c r="B3" s="82"/>
      <c r="C3" s="10" t="s">
        <v>6</v>
      </c>
      <c r="D3" s="10" t="s">
        <v>7</v>
      </c>
      <c r="E3" s="10" t="s">
        <v>8</v>
      </c>
      <c r="F3" s="10" t="s">
        <v>6</v>
      </c>
      <c r="G3" s="10" t="s">
        <v>7</v>
      </c>
      <c r="H3" s="10" t="s">
        <v>8</v>
      </c>
      <c r="I3" s="10" t="s">
        <v>6</v>
      </c>
      <c r="J3" s="10" t="s">
        <v>7</v>
      </c>
      <c r="K3" s="10" t="s">
        <v>8</v>
      </c>
    </row>
    <row r="4" spans="1:11" s="2" customFormat="1" ht="30" customHeight="1">
      <c r="A4" s="83" t="s">
        <v>9</v>
      </c>
      <c r="B4" s="3" t="s">
        <v>10</v>
      </c>
      <c r="C4" s="3">
        <v>0</v>
      </c>
      <c r="D4" s="3">
        <v>0</v>
      </c>
      <c r="E4" s="10">
        <f t="shared" ref="E4:E23" si="0">C4+D4</f>
        <v>0</v>
      </c>
      <c r="F4" s="3">
        <v>674</v>
      </c>
      <c r="G4" s="3">
        <v>203</v>
      </c>
      <c r="H4" s="10">
        <f t="shared" ref="H4:H23" si="1">F4+G4</f>
        <v>877</v>
      </c>
      <c r="I4" s="3">
        <v>14</v>
      </c>
      <c r="J4" s="3">
        <v>2</v>
      </c>
      <c r="K4" s="10">
        <f t="shared" ref="K4:K23" si="2">I4+J4</f>
        <v>16</v>
      </c>
    </row>
    <row r="5" spans="1:11" s="2" customFormat="1" ht="30" customHeight="1">
      <c r="A5" s="83"/>
      <c r="B5" s="3" t="s">
        <v>11</v>
      </c>
      <c r="C5" s="3">
        <v>0</v>
      </c>
      <c r="D5" s="3">
        <v>0</v>
      </c>
      <c r="E5" s="10">
        <f t="shared" si="0"/>
        <v>0</v>
      </c>
      <c r="F5" s="3">
        <v>542</v>
      </c>
      <c r="G5" s="3">
        <v>146</v>
      </c>
      <c r="H5" s="10">
        <f t="shared" si="1"/>
        <v>688</v>
      </c>
      <c r="I5" s="3">
        <v>4</v>
      </c>
      <c r="J5" s="3">
        <v>1</v>
      </c>
      <c r="K5" s="10">
        <f t="shared" si="2"/>
        <v>5</v>
      </c>
    </row>
    <row r="6" spans="1:11" s="2" customFormat="1" ht="30" customHeight="1">
      <c r="A6" s="83"/>
      <c r="B6" s="3" t="s">
        <v>13</v>
      </c>
      <c r="C6" s="3">
        <v>0</v>
      </c>
      <c r="D6" s="3">
        <v>0</v>
      </c>
      <c r="E6" s="10">
        <f t="shared" si="0"/>
        <v>0</v>
      </c>
      <c r="F6" s="3">
        <v>198</v>
      </c>
      <c r="G6" s="3">
        <v>75</v>
      </c>
      <c r="H6" s="10">
        <f t="shared" si="1"/>
        <v>273</v>
      </c>
      <c r="I6" s="3">
        <v>0</v>
      </c>
      <c r="J6" s="3">
        <v>0</v>
      </c>
      <c r="K6" s="10">
        <f t="shared" si="2"/>
        <v>0</v>
      </c>
    </row>
    <row r="7" spans="1:11" s="2" customFormat="1" ht="30" customHeight="1">
      <c r="A7" s="83"/>
      <c r="B7" s="3" t="s">
        <v>14</v>
      </c>
      <c r="C7" s="3">
        <v>0</v>
      </c>
      <c r="D7" s="3">
        <v>0</v>
      </c>
      <c r="E7" s="10">
        <f t="shared" si="0"/>
        <v>0</v>
      </c>
      <c r="F7" s="3">
        <v>10</v>
      </c>
      <c r="G7" s="3">
        <v>1</v>
      </c>
      <c r="H7" s="10">
        <f t="shared" si="1"/>
        <v>11</v>
      </c>
      <c r="I7" s="3">
        <v>0</v>
      </c>
      <c r="J7" s="3">
        <v>0</v>
      </c>
      <c r="K7" s="10">
        <f t="shared" si="2"/>
        <v>0</v>
      </c>
    </row>
    <row r="8" spans="1:11" s="2" customFormat="1" ht="30" customHeight="1">
      <c r="A8" s="83" t="s">
        <v>15</v>
      </c>
      <c r="B8" s="3" t="s">
        <v>10</v>
      </c>
      <c r="C8" s="3">
        <v>115</v>
      </c>
      <c r="D8" s="3">
        <v>49</v>
      </c>
      <c r="E8" s="10">
        <f t="shared" si="0"/>
        <v>164</v>
      </c>
      <c r="F8" s="3">
        <v>67</v>
      </c>
      <c r="G8" s="3">
        <v>24</v>
      </c>
      <c r="H8" s="10">
        <f t="shared" si="1"/>
        <v>91</v>
      </c>
      <c r="I8" s="3">
        <v>26</v>
      </c>
      <c r="J8" s="3">
        <v>5</v>
      </c>
      <c r="K8" s="10">
        <v>28</v>
      </c>
    </row>
    <row r="9" spans="1:11" s="2" customFormat="1" ht="30" customHeight="1">
      <c r="A9" s="83"/>
      <c r="B9" s="3" t="s">
        <v>11</v>
      </c>
      <c r="C9" s="3">
        <v>1</v>
      </c>
      <c r="D9" s="3">
        <v>4</v>
      </c>
      <c r="E9" s="10">
        <f t="shared" si="0"/>
        <v>5</v>
      </c>
      <c r="F9" s="3">
        <v>57</v>
      </c>
      <c r="G9" s="3">
        <v>10</v>
      </c>
      <c r="H9" s="10">
        <f t="shared" si="1"/>
        <v>67</v>
      </c>
      <c r="I9" s="3">
        <v>0</v>
      </c>
      <c r="J9" s="3">
        <v>0</v>
      </c>
      <c r="K9" s="10">
        <f t="shared" si="2"/>
        <v>0</v>
      </c>
    </row>
    <row r="10" spans="1:11" s="2" customFormat="1" ht="30" customHeight="1">
      <c r="A10" s="83"/>
      <c r="B10" s="3" t="s">
        <v>13</v>
      </c>
      <c r="C10" s="3">
        <v>0</v>
      </c>
      <c r="D10" s="3">
        <v>0</v>
      </c>
      <c r="E10" s="10">
        <f t="shared" si="0"/>
        <v>0</v>
      </c>
      <c r="F10" s="3">
        <v>20</v>
      </c>
      <c r="G10" s="3">
        <v>5</v>
      </c>
      <c r="H10" s="10">
        <f t="shared" si="1"/>
        <v>25</v>
      </c>
      <c r="I10" s="3">
        <v>0</v>
      </c>
      <c r="J10" s="3">
        <v>0</v>
      </c>
      <c r="K10" s="10">
        <f t="shared" si="2"/>
        <v>0</v>
      </c>
    </row>
    <row r="11" spans="1:11" s="2" customFormat="1" ht="30" customHeight="1">
      <c r="A11" s="83"/>
      <c r="B11" s="3" t="s">
        <v>14</v>
      </c>
      <c r="C11" s="3">
        <v>4</v>
      </c>
      <c r="D11" s="3">
        <v>2</v>
      </c>
      <c r="E11" s="10">
        <f t="shared" si="0"/>
        <v>6</v>
      </c>
      <c r="F11" s="3">
        <v>32</v>
      </c>
      <c r="G11" s="3">
        <v>7</v>
      </c>
      <c r="H11" s="10">
        <f t="shared" si="1"/>
        <v>39</v>
      </c>
      <c r="I11" s="3">
        <v>0</v>
      </c>
      <c r="J11" s="3">
        <v>0</v>
      </c>
      <c r="K11" s="10">
        <f t="shared" si="2"/>
        <v>0</v>
      </c>
    </row>
    <row r="12" spans="1:11" s="2" customFormat="1" ht="30" customHeight="1">
      <c r="A12" s="83" t="s">
        <v>16</v>
      </c>
      <c r="B12" s="3" t="s">
        <v>10</v>
      </c>
      <c r="C12" s="3">
        <v>0</v>
      </c>
      <c r="D12" s="3">
        <v>0</v>
      </c>
      <c r="E12" s="10">
        <f t="shared" si="0"/>
        <v>0</v>
      </c>
      <c r="F12" s="3">
        <v>188</v>
      </c>
      <c r="G12" s="3">
        <v>103</v>
      </c>
      <c r="H12" s="10">
        <f t="shared" si="1"/>
        <v>291</v>
      </c>
      <c r="I12" s="3">
        <v>3</v>
      </c>
      <c r="J12" s="3">
        <v>2</v>
      </c>
      <c r="K12" s="10">
        <f t="shared" si="2"/>
        <v>5</v>
      </c>
    </row>
    <row r="13" spans="1:11" s="2" customFormat="1" ht="30" customHeight="1">
      <c r="A13" s="83"/>
      <c r="B13" s="3" t="s">
        <v>11</v>
      </c>
      <c r="C13" s="3">
        <v>0</v>
      </c>
      <c r="D13" s="3">
        <v>0</v>
      </c>
      <c r="E13" s="10">
        <f t="shared" si="0"/>
        <v>0</v>
      </c>
      <c r="F13" s="3">
        <v>0</v>
      </c>
      <c r="G13" s="3">
        <v>0</v>
      </c>
      <c r="H13" s="10">
        <f t="shared" si="1"/>
        <v>0</v>
      </c>
      <c r="I13" s="3">
        <v>0</v>
      </c>
      <c r="J13" s="3">
        <v>0</v>
      </c>
      <c r="K13" s="10">
        <f t="shared" si="2"/>
        <v>0</v>
      </c>
    </row>
    <row r="14" spans="1:11" s="2" customFormat="1" ht="30" customHeight="1">
      <c r="A14" s="83"/>
      <c r="B14" s="3" t="s">
        <v>13</v>
      </c>
      <c r="C14" s="3">
        <v>0</v>
      </c>
      <c r="D14" s="3">
        <v>0</v>
      </c>
      <c r="E14" s="10">
        <f t="shared" si="0"/>
        <v>0</v>
      </c>
      <c r="F14" s="3">
        <v>0</v>
      </c>
      <c r="G14" s="3">
        <v>0</v>
      </c>
      <c r="H14" s="10">
        <f t="shared" si="1"/>
        <v>0</v>
      </c>
      <c r="I14" s="3">
        <v>0</v>
      </c>
      <c r="J14" s="3">
        <v>0</v>
      </c>
      <c r="K14" s="10">
        <f t="shared" si="2"/>
        <v>0</v>
      </c>
    </row>
    <row r="15" spans="1:11" s="2" customFormat="1" ht="30" customHeight="1">
      <c r="A15" s="83"/>
      <c r="B15" s="3" t="s">
        <v>14</v>
      </c>
      <c r="C15" s="3">
        <v>0</v>
      </c>
      <c r="D15" s="3">
        <v>0</v>
      </c>
      <c r="E15" s="10">
        <f t="shared" si="0"/>
        <v>0</v>
      </c>
      <c r="F15" s="3">
        <v>0</v>
      </c>
      <c r="G15" s="3">
        <v>0</v>
      </c>
      <c r="H15" s="10">
        <f t="shared" si="1"/>
        <v>0</v>
      </c>
      <c r="I15" s="3">
        <v>0</v>
      </c>
      <c r="J15" s="3">
        <v>0</v>
      </c>
      <c r="K15" s="10">
        <f t="shared" si="2"/>
        <v>0</v>
      </c>
    </row>
    <row r="16" spans="1:11" s="2" customFormat="1" ht="30" customHeight="1">
      <c r="A16" s="83" t="s">
        <v>17</v>
      </c>
      <c r="B16" s="3" t="s">
        <v>10</v>
      </c>
      <c r="C16" s="3">
        <v>0</v>
      </c>
      <c r="D16" s="3">
        <v>0</v>
      </c>
      <c r="E16" s="10">
        <f t="shared" si="0"/>
        <v>0</v>
      </c>
      <c r="F16" s="3">
        <v>69</v>
      </c>
      <c r="G16" s="3">
        <v>58</v>
      </c>
      <c r="H16" s="10">
        <f t="shared" si="1"/>
        <v>127</v>
      </c>
      <c r="I16" s="3">
        <v>7</v>
      </c>
      <c r="J16" s="3">
        <v>5</v>
      </c>
      <c r="K16" s="10">
        <f t="shared" si="2"/>
        <v>12</v>
      </c>
    </row>
    <row r="17" spans="1:11" s="2" customFormat="1" ht="30" customHeight="1">
      <c r="A17" s="83"/>
      <c r="B17" s="3" t="s">
        <v>11</v>
      </c>
      <c r="C17" s="3">
        <v>0</v>
      </c>
      <c r="D17" s="3">
        <v>0</v>
      </c>
      <c r="E17" s="10">
        <f t="shared" si="0"/>
        <v>0</v>
      </c>
      <c r="F17" s="3">
        <v>85</v>
      </c>
      <c r="G17" s="3">
        <v>45</v>
      </c>
      <c r="H17" s="10">
        <f t="shared" si="1"/>
        <v>130</v>
      </c>
      <c r="I17" s="3">
        <v>8</v>
      </c>
      <c r="J17" s="3">
        <v>2</v>
      </c>
      <c r="K17" s="10">
        <f t="shared" si="2"/>
        <v>10</v>
      </c>
    </row>
    <row r="18" spans="1:11" s="2" customFormat="1" ht="30" customHeight="1">
      <c r="A18" s="83"/>
      <c r="B18" s="3" t="s">
        <v>13</v>
      </c>
      <c r="C18" s="3">
        <v>0</v>
      </c>
      <c r="D18" s="3">
        <v>0</v>
      </c>
      <c r="E18" s="10">
        <f t="shared" si="0"/>
        <v>0</v>
      </c>
      <c r="F18" s="3">
        <v>65</v>
      </c>
      <c r="G18" s="3">
        <v>59</v>
      </c>
      <c r="H18" s="10">
        <f t="shared" si="1"/>
        <v>124</v>
      </c>
      <c r="I18" s="3">
        <v>0</v>
      </c>
      <c r="J18" s="3">
        <v>0</v>
      </c>
      <c r="K18" s="10">
        <f t="shared" si="2"/>
        <v>0</v>
      </c>
    </row>
    <row r="19" spans="1:11" s="2" customFormat="1" ht="30" customHeight="1">
      <c r="A19" s="83"/>
      <c r="B19" s="3" t="s">
        <v>14</v>
      </c>
      <c r="C19" s="3">
        <v>1</v>
      </c>
      <c r="D19" s="3">
        <v>4</v>
      </c>
      <c r="E19" s="10">
        <f t="shared" si="0"/>
        <v>5</v>
      </c>
      <c r="F19" s="3">
        <v>39</v>
      </c>
      <c r="G19" s="3">
        <v>28</v>
      </c>
      <c r="H19" s="10">
        <f t="shared" si="1"/>
        <v>67</v>
      </c>
      <c r="I19" s="3">
        <v>3</v>
      </c>
      <c r="J19" s="3">
        <v>1</v>
      </c>
      <c r="K19" s="10">
        <f t="shared" si="2"/>
        <v>4</v>
      </c>
    </row>
    <row r="20" spans="1:11" s="2" customFormat="1" ht="30" customHeight="1">
      <c r="A20" s="83" t="s">
        <v>19</v>
      </c>
      <c r="B20" s="3" t="s">
        <v>10</v>
      </c>
      <c r="C20" s="3">
        <v>0</v>
      </c>
      <c r="D20" s="3">
        <v>0</v>
      </c>
      <c r="E20" s="10">
        <f t="shared" si="0"/>
        <v>0</v>
      </c>
      <c r="F20" s="3">
        <v>45</v>
      </c>
      <c r="G20" s="3">
        <v>34</v>
      </c>
      <c r="H20" s="10">
        <f t="shared" si="1"/>
        <v>79</v>
      </c>
      <c r="I20" s="3">
        <v>3</v>
      </c>
      <c r="J20" s="3">
        <v>4</v>
      </c>
      <c r="K20" s="10">
        <f t="shared" si="2"/>
        <v>7</v>
      </c>
    </row>
    <row r="21" spans="1:11" s="2" customFormat="1" ht="30" customHeight="1">
      <c r="A21" s="83"/>
      <c r="B21" s="3" t="s">
        <v>11</v>
      </c>
      <c r="C21" s="3">
        <v>0</v>
      </c>
      <c r="D21" s="3">
        <v>0</v>
      </c>
      <c r="E21" s="10">
        <f t="shared" si="0"/>
        <v>0</v>
      </c>
      <c r="F21" s="3">
        <v>24</v>
      </c>
      <c r="G21" s="3">
        <v>32</v>
      </c>
      <c r="H21" s="10">
        <f t="shared" si="1"/>
        <v>56</v>
      </c>
      <c r="I21" s="3">
        <v>1</v>
      </c>
      <c r="J21" s="3">
        <v>2</v>
      </c>
      <c r="K21" s="10">
        <f t="shared" si="2"/>
        <v>3</v>
      </c>
    </row>
    <row r="22" spans="1:11" s="2" customFormat="1" ht="30" customHeight="1">
      <c r="A22" s="83"/>
      <c r="B22" s="3" t="s">
        <v>13</v>
      </c>
      <c r="C22" s="3">
        <v>0</v>
      </c>
      <c r="D22" s="3">
        <v>1</v>
      </c>
      <c r="E22" s="10">
        <f t="shared" si="0"/>
        <v>1</v>
      </c>
      <c r="F22" s="3">
        <v>0</v>
      </c>
      <c r="G22" s="3">
        <v>0</v>
      </c>
      <c r="H22" s="10">
        <f t="shared" si="1"/>
        <v>0</v>
      </c>
      <c r="I22" s="3">
        <v>0</v>
      </c>
      <c r="J22" s="3">
        <v>0</v>
      </c>
      <c r="K22" s="10">
        <f t="shared" si="2"/>
        <v>0</v>
      </c>
    </row>
    <row r="23" spans="1:11" s="2" customFormat="1" ht="30" customHeight="1">
      <c r="A23" s="83"/>
      <c r="B23" s="3" t="s">
        <v>14</v>
      </c>
      <c r="C23" s="3">
        <v>2</v>
      </c>
      <c r="D23" s="3">
        <v>3</v>
      </c>
      <c r="E23" s="10">
        <f t="shared" si="0"/>
        <v>5</v>
      </c>
      <c r="F23" s="3">
        <v>28</v>
      </c>
      <c r="G23" s="3">
        <v>34</v>
      </c>
      <c r="H23" s="10">
        <f t="shared" si="1"/>
        <v>62</v>
      </c>
      <c r="I23" s="3">
        <v>1</v>
      </c>
      <c r="J23" s="3">
        <v>0</v>
      </c>
      <c r="K23" s="10">
        <f t="shared" si="2"/>
        <v>1</v>
      </c>
    </row>
    <row r="24" spans="1:11" s="2" customFormat="1" ht="30" customHeight="1">
      <c r="A24" s="83" t="s">
        <v>75</v>
      </c>
      <c r="B24" s="3" t="s">
        <v>10</v>
      </c>
      <c r="C24" s="3">
        <v>0</v>
      </c>
      <c r="D24" s="3">
        <v>0</v>
      </c>
      <c r="E24" s="10">
        <f t="shared" ref="E24:E38" si="3">C24+D24</f>
        <v>0</v>
      </c>
      <c r="F24" s="3">
        <v>35</v>
      </c>
      <c r="G24" s="3">
        <v>13</v>
      </c>
      <c r="H24" s="10">
        <f t="shared" ref="H24:H38" si="4">F24+G24</f>
        <v>48</v>
      </c>
      <c r="I24" s="3">
        <v>0</v>
      </c>
      <c r="J24" s="3">
        <v>0</v>
      </c>
      <c r="K24" s="10">
        <f t="shared" ref="K24:K38" si="5">I24+J24</f>
        <v>0</v>
      </c>
    </row>
    <row r="25" spans="1:11" s="2" customFormat="1" ht="30" customHeight="1">
      <c r="A25" s="83"/>
      <c r="B25" s="3" t="s">
        <v>11</v>
      </c>
      <c r="C25" s="3">
        <v>0</v>
      </c>
      <c r="D25" s="3">
        <v>0</v>
      </c>
      <c r="E25" s="10">
        <f t="shared" si="3"/>
        <v>0</v>
      </c>
      <c r="F25" s="3">
        <v>21</v>
      </c>
      <c r="G25" s="3">
        <v>14</v>
      </c>
      <c r="H25" s="10">
        <f t="shared" si="4"/>
        <v>35</v>
      </c>
      <c r="I25" s="3">
        <v>0</v>
      </c>
      <c r="J25" s="3">
        <v>0</v>
      </c>
      <c r="K25" s="10">
        <f t="shared" si="5"/>
        <v>0</v>
      </c>
    </row>
    <row r="26" spans="1:11" s="2" customFormat="1" ht="30" customHeight="1">
      <c r="A26" s="83"/>
      <c r="B26" s="3" t="s">
        <v>13</v>
      </c>
      <c r="C26" s="3">
        <v>0</v>
      </c>
      <c r="D26" s="3">
        <v>0</v>
      </c>
      <c r="E26" s="10">
        <f t="shared" si="3"/>
        <v>0</v>
      </c>
      <c r="F26" s="3">
        <v>0</v>
      </c>
      <c r="G26" s="3">
        <v>0</v>
      </c>
      <c r="H26" s="10">
        <f t="shared" si="4"/>
        <v>0</v>
      </c>
      <c r="I26" s="3">
        <v>0</v>
      </c>
      <c r="J26" s="3">
        <v>0</v>
      </c>
      <c r="K26" s="10">
        <f t="shared" si="5"/>
        <v>0</v>
      </c>
    </row>
    <row r="27" spans="1:11" s="2" customFormat="1" ht="30" customHeight="1">
      <c r="A27" s="83"/>
      <c r="B27" s="3" t="s">
        <v>14</v>
      </c>
      <c r="C27" s="3">
        <v>0</v>
      </c>
      <c r="D27" s="3">
        <v>0</v>
      </c>
      <c r="E27" s="10">
        <f t="shared" si="3"/>
        <v>0</v>
      </c>
      <c r="F27" s="3">
        <v>0</v>
      </c>
      <c r="G27" s="3">
        <v>0</v>
      </c>
      <c r="H27" s="10">
        <f t="shared" si="4"/>
        <v>0</v>
      </c>
      <c r="I27" s="3">
        <v>0</v>
      </c>
      <c r="J27" s="3">
        <v>0</v>
      </c>
      <c r="K27" s="10">
        <f t="shared" si="5"/>
        <v>0</v>
      </c>
    </row>
    <row r="28" spans="1:11" s="2" customFormat="1" ht="30" customHeight="1">
      <c r="A28" s="83" t="s">
        <v>76</v>
      </c>
      <c r="B28" s="3" t="s">
        <v>10</v>
      </c>
      <c r="C28" s="3">
        <v>0</v>
      </c>
      <c r="D28" s="3">
        <v>0</v>
      </c>
      <c r="E28" s="10">
        <f t="shared" si="3"/>
        <v>0</v>
      </c>
      <c r="F28" s="3">
        <v>99</v>
      </c>
      <c r="G28" s="3">
        <v>29</v>
      </c>
      <c r="H28" s="10">
        <f t="shared" si="4"/>
        <v>128</v>
      </c>
      <c r="I28" s="3">
        <v>1</v>
      </c>
      <c r="J28" s="3">
        <v>0</v>
      </c>
      <c r="K28" s="10">
        <f t="shared" si="5"/>
        <v>1</v>
      </c>
    </row>
    <row r="29" spans="1:11" s="2" customFormat="1" ht="30" customHeight="1">
      <c r="A29" s="83"/>
      <c r="B29" s="3" t="s">
        <v>11</v>
      </c>
      <c r="C29" s="3">
        <v>0</v>
      </c>
      <c r="D29" s="3">
        <v>0</v>
      </c>
      <c r="E29" s="10">
        <f t="shared" si="3"/>
        <v>0</v>
      </c>
      <c r="F29" s="3">
        <v>251</v>
      </c>
      <c r="G29" s="3">
        <v>57</v>
      </c>
      <c r="H29" s="10">
        <f t="shared" si="4"/>
        <v>308</v>
      </c>
      <c r="I29" s="3">
        <v>12</v>
      </c>
      <c r="J29" s="3">
        <v>3</v>
      </c>
      <c r="K29" s="10">
        <f t="shared" si="5"/>
        <v>15</v>
      </c>
    </row>
    <row r="30" spans="1:11" s="2" customFormat="1" ht="30" customHeight="1">
      <c r="A30" s="83"/>
      <c r="B30" s="3" t="s">
        <v>13</v>
      </c>
      <c r="C30" s="3">
        <v>0</v>
      </c>
      <c r="D30" s="3">
        <v>0</v>
      </c>
      <c r="E30" s="10">
        <f t="shared" si="3"/>
        <v>0</v>
      </c>
      <c r="F30" s="3">
        <v>98</v>
      </c>
      <c r="G30" s="3">
        <v>39</v>
      </c>
      <c r="H30" s="10">
        <f t="shared" si="4"/>
        <v>137</v>
      </c>
      <c r="I30" s="3">
        <v>1</v>
      </c>
      <c r="J30" s="3">
        <v>0</v>
      </c>
      <c r="K30" s="10">
        <f t="shared" si="5"/>
        <v>1</v>
      </c>
    </row>
    <row r="31" spans="1:11" s="2" customFormat="1" ht="30" customHeight="1">
      <c r="A31" s="83"/>
      <c r="B31" s="3" t="s">
        <v>14</v>
      </c>
      <c r="C31" s="3">
        <v>0</v>
      </c>
      <c r="D31" s="3">
        <v>0</v>
      </c>
      <c r="E31" s="10">
        <f t="shared" si="3"/>
        <v>0</v>
      </c>
      <c r="F31" s="3">
        <v>91</v>
      </c>
      <c r="G31" s="3">
        <v>18</v>
      </c>
      <c r="H31" s="10">
        <f t="shared" si="4"/>
        <v>109</v>
      </c>
      <c r="I31" s="3">
        <v>0</v>
      </c>
      <c r="J31" s="3">
        <v>0</v>
      </c>
      <c r="K31" s="10">
        <f t="shared" si="5"/>
        <v>0</v>
      </c>
    </row>
    <row r="32" spans="1:11" s="2" customFormat="1" ht="30" customHeight="1">
      <c r="A32" s="3" t="s">
        <v>77</v>
      </c>
      <c r="B32" s="3" t="s">
        <v>14</v>
      </c>
      <c r="C32" s="3">
        <v>18</v>
      </c>
      <c r="D32" s="3">
        <v>0</v>
      </c>
      <c r="E32" s="10">
        <f t="shared" si="3"/>
        <v>18</v>
      </c>
      <c r="F32" s="3">
        <v>34</v>
      </c>
      <c r="G32" s="3">
        <v>17</v>
      </c>
      <c r="H32" s="10">
        <f t="shared" si="4"/>
        <v>51</v>
      </c>
      <c r="I32" s="3">
        <v>5</v>
      </c>
      <c r="J32" s="3">
        <v>1</v>
      </c>
      <c r="K32" s="10">
        <f t="shared" si="5"/>
        <v>6</v>
      </c>
    </row>
    <row r="33" spans="1:11" s="2" customFormat="1" ht="30" customHeight="1">
      <c r="A33" s="83" t="s">
        <v>24</v>
      </c>
      <c r="B33" s="3" t="s">
        <v>10</v>
      </c>
      <c r="C33" s="3">
        <v>0</v>
      </c>
      <c r="D33" s="3">
        <v>0</v>
      </c>
      <c r="E33" s="10">
        <f t="shared" si="3"/>
        <v>0</v>
      </c>
      <c r="F33" s="3">
        <v>104</v>
      </c>
      <c r="G33" s="3">
        <v>58</v>
      </c>
      <c r="H33" s="10">
        <f t="shared" si="4"/>
        <v>162</v>
      </c>
      <c r="I33" s="3">
        <v>23</v>
      </c>
      <c r="J33" s="3">
        <v>11</v>
      </c>
      <c r="K33" s="10">
        <f t="shared" si="5"/>
        <v>34</v>
      </c>
    </row>
    <row r="34" spans="1:11" s="2" customFormat="1" ht="30" customHeight="1">
      <c r="A34" s="83"/>
      <c r="B34" s="3" t="s">
        <v>11</v>
      </c>
      <c r="C34" s="3">
        <v>0</v>
      </c>
      <c r="D34" s="3">
        <v>0</v>
      </c>
      <c r="E34" s="10">
        <f t="shared" si="3"/>
        <v>0</v>
      </c>
      <c r="F34" s="3">
        <v>150</v>
      </c>
      <c r="G34" s="3">
        <v>53</v>
      </c>
      <c r="H34" s="10">
        <f t="shared" si="4"/>
        <v>203</v>
      </c>
      <c r="I34" s="3">
        <v>34</v>
      </c>
      <c r="J34" s="3">
        <v>18</v>
      </c>
      <c r="K34" s="10">
        <f t="shared" si="5"/>
        <v>52</v>
      </c>
    </row>
    <row r="35" spans="1:11" s="2" customFormat="1" ht="30" customHeight="1">
      <c r="A35" s="83"/>
      <c r="B35" s="3" t="s">
        <v>12</v>
      </c>
      <c r="C35" s="3">
        <v>0</v>
      </c>
      <c r="D35" s="3">
        <v>0</v>
      </c>
      <c r="E35" s="10">
        <f t="shared" si="3"/>
        <v>0</v>
      </c>
      <c r="F35" s="3">
        <v>24</v>
      </c>
      <c r="G35" s="3">
        <v>15</v>
      </c>
      <c r="H35" s="10">
        <f t="shared" si="4"/>
        <v>39</v>
      </c>
      <c r="I35" s="3">
        <v>1</v>
      </c>
      <c r="J35" s="3">
        <v>0</v>
      </c>
      <c r="K35" s="10">
        <f t="shared" si="5"/>
        <v>1</v>
      </c>
    </row>
    <row r="36" spans="1:11" s="2" customFormat="1" ht="30" customHeight="1">
      <c r="A36" s="83"/>
      <c r="B36" s="3" t="s">
        <v>13</v>
      </c>
      <c r="C36" s="3">
        <v>0</v>
      </c>
      <c r="D36" s="3">
        <v>0</v>
      </c>
      <c r="E36" s="10">
        <f t="shared" si="3"/>
        <v>0</v>
      </c>
      <c r="F36" s="3">
        <v>40</v>
      </c>
      <c r="G36" s="3">
        <v>52</v>
      </c>
      <c r="H36" s="10">
        <f t="shared" si="4"/>
        <v>92</v>
      </c>
      <c r="I36" s="3">
        <v>3</v>
      </c>
      <c r="J36" s="3">
        <v>1</v>
      </c>
      <c r="K36" s="10">
        <f t="shared" si="5"/>
        <v>4</v>
      </c>
    </row>
    <row r="37" spans="1:11" s="2" customFormat="1" ht="30" customHeight="1">
      <c r="A37" s="83"/>
      <c r="B37" s="3" t="s">
        <v>14</v>
      </c>
      <c r="C37" s="3">
        <v>0</v>
      </c>
      <c r="D37" s="3">
        <v>1</v>
      </c>
      <c r="E37" s="10">
        <f t="shared" si="3"/>
        <v>1</v>
      </c>
      <c r="F37" s="3">
        <v>30</v>
      </c>
      <c r="G37" s="3">
        <v>42</v>
      </c>
      <c r="H37" s="10">
        <f t="shared" si="4"/>
        <v>72</v>
      </c>
      <c r="I37" s="3">
        <v>0</v>
      </c>
      <c r="J37" s="3">
        <v>0</v>
      </c>
      <c r="K37" s="10">
        <f t="shared" si="5"/>
        <v>0</v>
      </c>
    </row>
    <row r="38" spans="1:11" s="2" customFormat="1" ht="30" customHeight="1">
      <c r="A38" s="3" t="s">
        <v>78</v>
      </c>
      <c r="B38" s="3" t="s">
        <v>10</v>
      </c>
      <c r="C38" s="3">
        <v>0</v>
      </c>
      <c r="D38" s="3">
        <v>0</v>
      </c>
      <c r="E38" s="10">
        <f t="shared" si="3"/>
        <v>0</v>
      </c>
      <c r="F38" s="3">
        <v>14</v>
      </c>
      <c r="G38" s="3">
        <v>12</v>
      </c>
      <c r="H38" s="10">
        <f t="shared" si="4"/>
        <v>26</v>
      </c>
      <c r="I38" s="3">
        <v>0</v>
      </c>
      <c r="J38" s="3">
        <v>0</v>
      </c>
      <c r="K38" s="10">
        <f t="shared" si="5"/>
        <v>0</v>
      </c>
    </row>
    <row r="39" spans="1:11" s="2" customFormat="1" ht="30" customHeight="1">
      <c r="A39" s="83" t="s">
        <v>79</v>
      </c>
      <c r="B39" s="3" t="s">
        <v>10</v>
      </c>
      <c r="C39" s="3">
        <v>0</v>
      </c>
      <c r="D39" s="3">
        <v>0</v>
      </c>
      <c r="E39" s="10">
        <f t="shared" ref="E39:E58" si="6">C39+D39</f>
        <v>0</v>
      </c>
      <c r="F39" s="3">
        <v>65</v>
      </c>
      <c r="G39" s="3">
        <v>49</v>
      </c>
      <c r="H39" s="10">
        <f t="shared" ref="H39:H58" si="7">F39+G39</f>
        <v>114</v>
      </c>
      <c r="I39" s="3">
        <v>9</v>
      </c>
      <c r="J39" s="3">
        <v>8</v>
      </c>
      <c r="K39" s="10">
        <f t="shared" ref="K39:K58" si="8">I39+J39</f>
        <v>17</v>
      </c>
    </row>
    <row r="40" spans="1:11" s="2" customFormat="1" ht="30" customHeight="1">
      <c r="A40" s="83"/>
      <c r="B40" s="3" t="s">
        <v>11</v>
      </c>
      <c r="C40" s="3">
        <v>0</v>
      </c>
      <c r="D40" s="3">
        <v>0</v>
      </c>
      <c r="E40" s="10">
        <f t="shared" si="6"/>
        <v>0</v>
      </c>
      <c r="F40" s="3">
        <v>118</v>
      </c>
      <c r="G40" s="3">
        <v>88</v>
      </c>
      <c r="H40" s="10">
        <f t="shared" si="7"/>
        <v>206</v>
      </c>
      <c r="I40" s="3">
        <v>28</v>
      </c>
      <c r="J40" s="3">
        <v>12</v>
      </c>
      <c r="K40" s="10">
        <f t="shared" si="8"/>
        <v>40</v>
      </c>
    </row>
    <row r="41" spans="1:11" s="2" customFormat="1" ht="30" customHeight="1">
      <c r="A41" s="83"/>
      <c r="B41" s="3" t="s">
        <v>13</v>
      </c>
      <c r="C41" s="3">
        <v>0</v>
      </c>
      <c r="D41" s="3">
        <v>0</v>
      </c>
      <c r="E41" s="10">
        <f t="shared" si="6"/>
        <v>0</v>
      </c>
      <c r="F41" s="3">
        <v>29</v>
      </c>
      <c r="G41" s="3">
        <v>27</v>
      </c>
      <c r="H41" s="10">
        <f t="shared" si="7"/>
        <v>56</v>
      </c>
      <c r="I41" s="3">
        <v>6</v>
      </c>
      <c r="J41" s="3">
        <v>6</v>
      </c>
      <c r="K41" s="10">
        <f t="shared" si="8"/>
        <v>12</v>
      </c>
    </row>
    <row r="42" spans="1:11" s="2" customFormat="1" ht="30" customHeight="1">
      <c r="A42" s="83"/>
      <c r="B42" s="3" t="s">
        <v>14</v>
      </c>
      <c r="C42" s="3">
        <v>3</v>
      </c>
      <c r="D42" s="3">
        <v>9</v>
      </c>
      <c r="E42" s="10">
        <f t="shared" si="6"/>
        <v>12</v>
      </c>
      <c r="F42" s="3">
        <v>58</v>
      </c>
      <c r="G42" s="3">
        <v>43</v>
      </c>
      <c r="H42" s="10">
        <f t="shared" si="7"/>
        <v>101</v>
      </c>
      <c r="I42" s="3">
        <v>3</v>
      </c>
      <c r="J42" s="3">
        <v>4</v>
      </c>
      <c r="K42" s="10">
        <f t="shared" si="8"/>
        <v>7</v>
      </c>
    </row>
    <row r="43" spans="1:11" s="2" customFormat="1" ht="30" customHeight="1">
      <c r="A43" s="83" t="s">
        <v>55</v>
      </c>
      <c r="B43" s="3" t="s">
        <v>10</v>
      </c>
      <c r="C43" s="3">
        <v>0</v>
      </c>
      <c r="D43" s="3">
        <v>0</v>
      </c>
      <c r="E43" s="10">
        <f t="shared" si="6"/>
        <v>0</v>
      </c>
      <c r="F43" s="3">
        <v>203</v>
      </c>
      <c r="G43" s="3">
        <v>124</v>
      </c>
      <c r="H43" s="10">
        <f t="shared" si="7"/>
        <v>327</v>
      </c>
      <c r="I43" s="3">
        <v>6</v>
      </c>
      <c r="J43" s="3">
        <v>1</v>
      </c>
      <c r="K43" s="10">
        <f t="shared" si="8"/>
        <v>7</v>
      </c>
    </row>
    <row r="44" spans="1:11" s="2" customFormat="1" ht="30" customHeight="1">
      <c r="A44" s="83"/>
      <c r="B44" s="3" t="s">
        <v>11</v>
      </c>
      <c r="C44" s="3">
        <v>0</v>
      </c>
      <c r="D44" s="3">
        <v>0</v>
      </c>
      <c r="E44" s="10">
        <f t="shared" si="6"/>
        <v>0</v>
      </c>
      <c r="F44" s="3">
        <v>97</v>
      </c>
      <c r="G44" s="3">
        <v>17</v>
      </c>
      <c r="H44" s="10">
        <f t="shared" si="7"/>
        <v>114</v>
      </c>
      <c r="I44" s="3">
        <v>11</v>
      </c>
      <c r="J44" s="3">
        <v>1</v>
      </c>
      <c r="K44" s="10">
        <f t="shared" si="8"/>
        <v>12</v>
      </c>
    </row>
    <row r="45" spans="1:11" s="2" customFormat="1" ht="30" customHeight="1">
      <c r="A45" s="83" t="s">
        <v>60</v>
      </c>
      <c r="B45" s="3" t="s">
        <v>10</v>
      </c>
      <c r="C45" s="3">
        <v>0</v>
      </c>
      <c r="D45" s="3">
        <v>0</v>
      </c>
      <c r="E45" s="10">
        <f t="shared" si="6"/>
        <v>0</v>
      </c>
      <c r="F45" s="3">
        <v>160</v>
      </c>
      <c r="G45" s="3">
        <v>81</v>
      </c>
      <c r="H45" s="10">
        <f t="shared" si="7"/>
        <v>241</v>
      </c>
      <c r="I45" s="3">
        <v>32</v>
      </c>
      <c r="J45" s="3">
        <v>7</v>
      </c>
      <c r="K45" s="10">
        <f t="shared" si="8"/>
        <v>39</v>
      </c>
    </row>
    <row r="46" spans="1:11" s="2" customFormat="1" ht="30" customHeight="1">
      <c r="A46" s="83"/>
      <c r="B46" s="3" t="s">
        <v>11</v>
      </c>
      <c r="C46" s="3">
        <v>0</v>
      </c>
      <c r="D46" s="3">
        <v>0</v>
      </c>
      <c r="E46" s="10">
        <f t="shared" si="6"/>
        <v>0</v>
      </c>
      <c r="F46" s="3">
        <v>52</v>
      </c>
      <c r="G46" s="3">
        <v>18</v>
      </c>
      <c r="H46" s="10">
        <f t="shared" si="7"/>
        <v>70</v>
      </c>
      <c r="I46" s="3">
        <v>2</v>
      </c>
      <c r="J46" s="3">
        <v>3</v>
      </c>
      <c r="K46" s="10">
        <f t="shared" si="8"/>
        <v>5</v>
      </c>
    </row>
    <row r="47" spans="1:11" s="2" customFormat="1" ht="30" customHeight="1">
      <c r="A47" s="83"/>
      <c r="B47" s="3" t="s">
        <v>13</v>
      </c>
      <c r="C47" s="3">
        <v>0</v>
      </c>
      <c r="D47" s="3">
        <v>0</v>
      </c>
      <c r="E47" s="10">
        <f t="shared" si="6"/>
        <v>0</v>
      </c>
      <c r="F47" s="3">
        <v>46</v>
      </c>
      <c r="G47" s="3">
        <v>52</v>
      </c>
      <c r="H47" s="10">
        <f t="shared" si="7"/>
        <v>98</v>
      </c>
      <c r="I47" s="3">
        <v>0</v>
      </c>
      <c r="J47" s="3">
        <v>1</v>
      </c>
      <c r="K47" s="10">
        <f t="shared" si="8"/>
        <v>1</v>
      </c>
    </row>
    <row r="48" spans="1:11" s="2" customFormat="1" ht="30" customHeight="1">
      <c r="A48" s="3" t="s">
        <v>37</v>
      </c>
      <c r="B48" s="3" t="s">
        <v>13</v>
      </c>
      <c r="C48" s="3">
        <v>0</v>
      </c>
      <c r="D48" s="3">
        <v>0</v>
      </c>
      <c r="E48" s="10">
        <f t="shared" si="6"/>
        <v>0</v>
      </c>
      <c r="F48" s="3">
        <v>0</v>
      </c>
      <c r="G48" s="3">
        <v>0</v>
      </c>
      <c r="H48" s="10">
        <f t="shared" si="7"/>
        <v>0</v>
      </c>
      <c r="I48" s="3">
        <v>0</v>
      </c>
      <c r="J48" s="3">
        <v>0</v>
      </c>
      <c r="K48" s="10">
        <f t="shared" si="8"/>
        <v>0</v>
      </c>
    </row>
    <row r="49" spans="1:11" s="2" customFormat="1" ht="30" customHeight="1">
      <c r="A49" s="3" t="s">
        <v>59</v>
      </c>
      <c r="B49" s="3" t="s">
        <v>10</v>
      </c>
      <c r="C49" s="3">
        <v>0</v>
      </c>
      <c r="D49" s="3">
        <v>0</v>
      </c>
      <c r="E49" s="10">
        <f t="shared" si="6"/>
        <v>0</v>
      </c>
      <c r="F49" s="3">
        <v>103</v>
      </c>
      <c r="G49" s="3">
        <v>36</v>
      </c>
      <c r="H49" s="10">
        <f t="shared" si="7"/>
        <v>139</v>
      </c>
      <c r="I49" s="3">
        <v>22</v>
      </c>
      <c r="J49" s="3">
        <v>1</v>
      </c>
      <c r="K49" s="10">
        <f t="shared" si="8"/>
        <v>23</v>
      </c>
    </row>
    <row r="50" spans="1:11" s="2" customFormat="1" ht="30" customHeight="1">
      <c r="A50" s="83" t="s">
        <v>80</v>
      </c>
      <c r="B50" s="3" t="s">
        <v>10</v>
      </c>
      <c r="C50" s="3">
        <v>0</v>
      </c>
      <c r="D50" s="3">
        <v>0</v>
      </c>
      <c r="E50" s="10">
        <f t="shared" si="6"/>
        <v>0</v>
      </c>
      <c r="F50" s="3">
        <v>308</v>
      </c>
      <c r="G50" s="3">
        <v>312</v>
      </c>
      <c r="H50" s="10">
        <f t="shared" si="7"/>
        <v>620</v>
      </c>
      <c r="I50" s="3">
        <v>97</v>
      </c>
      <c r="J50" s="3">
        <v>53</v>
      </c>
      <c r="K50" s="10">
        <f t="shared" si="8"/>
        <v>150</v>
      </c>
    </row>
    <row r="51" spans="1:11" s="2" customFormat="1" ht="30" customHeight="1">
      <c r="A51" s="83"/>
      <c r="B51" s="3" t="s">
        <v>11</v>
      </c>
      <c r="C51" s="3">
        <v>0</v>
      </c>
      <c r="D51" s="3">
        <v>0</v>
      </c>
      <c r="E51" s="10">
        <f t="shared" si="6"/>
        <v>0</v>
      </c>
      <c r="F51" s="3">
        <v>84</v>
      </c>
      <c r="G51" s="3">
        <v>71</v>
      </c>
      <c r="H51" s="10">
        <f t="shared" si="7"/>
        <v>155</v>
      </c>
      <c r="I51" s="3">
        <v>5</v>
      </c>
      <c r="J51" s="3">
        <v>9</v>
      </c>
      <c r="K51" s="10">
        <f t="shared" si="8"/>
        <v>14</v>
      </c>
    </row>
    <row r="52" spans="1:11" s="2" customFormat="1" ht="30" customHeight="1">
      <c r="A52" s="83"/>
      <c r="B52" s="3" t="s">
        <v>13</v>
      </c>
      <c r="C52" s="3">
        <v>0</v>
      </c>
      <c r="D52" s="3">
        <v>0</v>
      </c>
      <c r="E52" s="10">
        <f t="shared" si="6"/>
        <v>0</v>
      </c>
      <c r="F52" s="3">
        <v>71</v>
      </c>
      <c r="G52" s="3">
        <v>64</v>
      </c>
      <c r="H52" s="10">
        <f t="shared" si="7"/>
        <v>135</v>
      </c>
      <c r="I52" s="3">
        <v>12</v>
      </c>
      <c r="J52" s="3">
        <v>1</v>
      </c>
      <c r="K52" s="10">
        <f t="shared" si="8"/>
        <v>13</v>
      </c>
    </row>
    <row r="53" spans="1:11" s="2" customFormat="1" ht="30" customHeight="1">
      <c r="A53" s="83"/>
      <c r="B53" s="3" t="s">
        <v>14</v>
      </c>
      <c r="C53" s="3">
        <v>25</v>
      </c>
      <c r="D53" s="3">
        <v>18</v>
      </c>
      <c r="E53" s="10">
        <f t="shared" si="6"/>
        <v>43</v>
      </c>
      <c r="F53" s="3">
        <v>56</v>
      </c>
      <c r="G53" s="3">
        <v>69</v>
      </c>
      <c r="H53" s="10">
        <f t="shared" si="7"/>
        <v>125</v>
      </c>
      <c r="I53" s="3">
        <v>7</v>
      </c>
      <c r="J53" s="3">
        <v>5</v>
      </c>
      <c r="K53" s="10">
        <f t="shared" si="8"/>
        <v>12</v>
      </c>
    </row>
    <row r="54" spans="1:11" s="2" customFormat="1" ht="30" customHeight="1">
      <c r="A54" s="3" t="s">
        <v>29</v>
      </c>
      <c r="B54" s="3" t="s">
        <v>14</v>
      </c>
      <c r="C54" s="3">
        <v>12</v>
      </c>
      <c r="D54" s="3">
        <v>0</v>
      </c>
      <c r="E54" s="10">
        <f t="shared" si="6"/>
        <v>12</v>
      </c>
      <c r="F54" s="3">
        <v>35</v>
      </c>
      <c r="G54" s="3">
        <v>3</v>
      </c>
      <c r="H54" s="10">
        <f t="shared" si="7"/>
        <v>38</v>
      </c>
      <c r="I54" s="3">
        <v>7</v>
      </c>
      <c r="J54" s="3">
        <v>0</v>
      </c>
      <c r="K54" s="10">
        <f t="shared" si="8"/>
        <v>7</v>
      </c>
    </row>
    <row r="55" spans="1:11" s="2" customFormat="1" ht="30" customHeight="1">
      <c r="A55" s="83" t="s">
        <v>57</v>
      </c>
      <c r="B55" s="3" t="s">
        <v>10</v>
      </c>
      <c r="C55" s="3">
        <v>0</v>
      </c>
      <c r="D55" s="3">
        <v>0</v>
      </c>
      <c r="E55" s="10">
        <f t="shared" si="6"/>
        <v>0</v>
      </c>
      <c r="F55" s="3">
        <v>53</v>
      </c>
      <c r="G55" s="3">
        <v>111</v>
      </c>
      <c r="H55" s="10">
        <f t="shared" si="7"/>
        <v>164</v>
      </c>
      <c r="I55" s="3">
        <v>11</v>
      </c>
      <c r="J55" s="3">
        <v>5</v>
      </c>
      <c r="K55" s="10">
        <f t="shared" si="8"/>
        <v>16</v>
      </c>
    </row>
    <row r="56" spans="1:11" s="2" customFormat="1" ht="30" customHeight="1">
      <c r="A56" s="83"/>
      <c r="B56" s="3" t="s">
        <v>11</v>
      </c>
      <c r="C56" s="3">
        <v>0</v>
      </c>
      <c r="D56" s="3">
        <v>0</v>
      </c>
      <c r="E56" s="10">
        <f t="shared" si="6"/>
        <v>0</v>
      </c>
      <c r="F56" s="3">
        <v>0</v>
      </c>
      <c r="G56" s="3">
        <v>0</v>
      </c>
      <c r="H56" s="10">
        <f t="shared" si="7"/>
        <v>0</v>
      </c>
      <c r="I56" s="3">
        <v>0</v>
      </c>
      <c r="J56" s="3">
        <v>0</v>
      </c>
      <c r="K56" s="10">
        <f t="shared" si="8"/>
        <v>0</v>
      </c>
    </row>
    <row r="57" spans="1:11" s="2" customFormat="1" ht="30" customHeight="1">
      <c r="A57" s="83"/>
      <c r="B57" s="3" t="s">
        <v>13</v>
      </c>
      <c r="C57" s="3">
        <v>0</v>
      </c>
      <c r="D57" s="3">
        <v>0</v>
      </c>
      <c r="E57" s="10">
        <f t="shared" si="6"/>
        <v>0</v>
      </c>
      <c r="F57" s="3">
        <v>0</v>
      </c>
      <c r="G57" s="3">
        <v>0</v>
      </c>
      <c r="H57" s="10">
        <f t="shared" si="7"/>
        <v>0</v>
      </c>
      <c r="I57" s="3">
        <v>0</v>
      </c>
      <c r="J57" s="3">
        <v>0</v>
      </c>
      <c r="K57" s="10">
        <f t="shared" si="8"/>
        <v>0</v>
      </c>
    </row>
    <row r="58" spans="1:11" s="2" customFormat="1" ht="30" customHeight="1">
      <c r="A58" s="83"/>
      <c r="B58" s="3" t="s">
        <v>14</v>
      </c>
      <c r="C58" s="3">
        <v>0</v>
      </c>
      <c r="D58" s="3">
        <v>0</v>
      </c>
      <c r="E58" s="10">
        <f t="shared" si="6"/>
        <v>0</v>
      </c>
      <c r="F58" s="3">
        <v>0</v>
      </c>
      <c r="G58" s="3">
        <v>0</v>
      </c>
      <c r="H58" s="10">
        <f t="shared" si="7"/>
        <v>0</v>
      </c>
      <c r="I58" s="3">
        <v>0</v>
      </c>
      <c r="J58" s="3">
        <v>0</v>
      </c>
      <c r="K58" s="10">
        <f t="shared" si="8"/>
        <v>0</v>
      </c>
    </row>
    <row r="59" spans="1:11" s="2" customFormat="1" ht="30" customHeight="1">
      <c r="A59" s="83" t="s">
        <v>81</v>
      </c>
      <c r="B59" s="3" t="s">
        <v>10</v>
      </c>
      <c r="C59" s="3">
        <v>595</v>
      </c>
      <c r="D59" s="3">
        <v>425</v>
      </c>
      <c r="E59" s="10">
        <f t="shared" ref="E59:E72" si="9">C59+D59</f>
        <v>1020</v>
      </c>
      <c r="F59" s="3">
        <v>0</v>
      </c>
      <c r="G59" s="3">
        <v>0</v>
      </c>
      <c r="H59" s="10">
        <f t="shared" ref="H59:H72" si="10">F59+G59</f>
        <v>0</v>
      </c>
      <c r="I59" s="3">
        <v>0</v>
      </c>
      <c r="J59" s="3">
        <v>0</v>
      </c>
      <c r="K59" s="10">
        <f t="shared" ref="K59:K72" si="11">I59+J59</f>
        <v>0</v>
      </c>
    </row>
    <row r="60" spans="1:11" s="2" customFormat="1" ht="30" customHeight="1">
      <c r="A60" s="83"/>
      <c r="B60" s="3" t="s">
        <v>11</v>
      </c>
      <c r="C60" s="3">
        <v>195</v>
      </c>
      <c r="D60" s="3">
        <v>90</v>
      </c>
      <c r="E60" s="10">
        <f t="shared" si="9"/>
        <v>285</v>
      </c>
      <c r="F60" s="3">
        <v>0</v>
      </c>
      <c r="G60" s="3">
        <v>0</v>
      </c>
      <c r="H60" s="10">
        <f t="shared" si="10"/>
        <v>0</v>
      </c>
      <c r="I60" s="3">
        <v>0</v>
      </c>
      <c r="J60" s="3">
        <v>0</v>
      </c>
      <c r="K60" s="10">
        <f t="shared" si="11"/>
        <v>0</v>
      </c>
    </row>
    <row r="61" spans="1:11" s="2" customFormat="1" ht="30" customHeight="1">
      <c r="A61" s="83"/>
      <c r="B61" s="3" t="s">
        <v>13</v>
      </c>
      <c r="C61" s="3">
        <v>526</v>
      </c>
      <c r="D61" s="3">
        <v>1029</v>
      </c>
      <c r="E61" s="10">
        <f t="shared" si="9"/>
        <v>1555</v>
      </c>
      <c r="F61" s="3">
        <v>0</v>
      </c>
      <c r="G61" s="3">
        <v>0</v>
      </c>
      <c r="H61" s="10">
        <f t="shared" si="10"/>
        <v>0</v>
      </c>
      <c r="I61" s="3">
        <v>0</v>
      </c>
      <c r="J61" s="3">
        <v>0</v>
      </c>
      <c r="K61" s="10">
        <f t="shared" si="11"/>
        <v>0</v>
      </c>
    </row>
    <row r="62" spans="1:11" s="2" customFormat="1" ht="30" customHeight="1">
      <c r="A62" s="83"/>
      <c r="B62" s="3" t="s">
        <v>14</v>
      </c>
      <c r="C62" s="3">
        <v>670</v>
      </c>
      <c r="D62" s="3">
        <v>361</v>
      </c>
      <c r="E62" s="10">
        <f t="shared" si="9"/>
        <v>1031</v>
      </c>
      <c r="F62" s="3">
        <v>0</v>
      </c>
      <c r="G62" s="3">
        <v>0</v>
      </c>
      <c r="H62" s="10">
        <f t="shared" si="10"/>
        <v>0</v>
      </c>
      <c r="I62" s="3">
        <v>0</v>
      </c>
      <c r="J62" s="3">
        <v>0</v>
      </c>
      <c r="K62" s="10">
        <f t="shared" si="11"/>
        <v>0</v>
      </c>
    </row>
    <row r="63" spans="1:11" s="2" customFormat="1" ht="30" customHeight="1">
      <c r="A63" s="3" t="s">
        <v>82</v>
      </c>
      <c r="B63" s="3" t="s">
        <v>10</v>
      </c>
      <c r="C63" s="3">
        <v>38</v>
      </c>
      <c r="D63" s="3">
        <v>16</v>
      </c>
      <c r="E63" s="10">
        <f t="shared" si="9"/>
        <v>54</v>
      </c>
      <c r="F63" s="3">
        <v>0</v>
      </c>
      <c r="G63" s="3">
        <v>0</v>
      </c>
      <c r="H63" s="10">
        <f t="shared" si="10"/>
        <v>0</v>
      </c>
      <c r="I63" s="3">
        <v>0</v>
      </c>
      <c r="J63" s="3">
        <v>0</v>
      </c>
      <c r="K63" s="10">
        <f t="shared" si="11"/>
        <v>0</v>
      </c>
    </row>
    <row r="64" spans="1:11" s="2" customFormat="1" ht="30" customHeight="1">
      <c r="A64" s="3" t="s">
        <v>83</v>
      </c>
      <c r="B64" s="3" t="s">
        <v>10</v>
      </c>
      <c r="C64" s="3">
        <v>0</v>
      </c>
      <c r="D64" s="3">
        <v>0</v>
      </c>
      <c r="E64" s="10">
        <f t="shared" si="9"/>
        <v>0</v>
      </c>
      <c r="F64" s="3">
        <v>14</v>
      </c>
      <c r="G64" s="3">
        <v>9</v>
      </c>
      <c r="H64" s="10">
        <f t="shared" si="10"/>
        <v>23</v>
      </c>
      <c r="I64" s="3">
        <v>0</v>
      </c>
      <c r="J64" s="3">
        <v>0</v>
      </c>
      <c r="K64" s="10">
        <f t="shared" si="11"/>
        <v>0</v>
      </c>
    </row>
    <row r="65" spans="1:11" s="2" customFormat="1" ht="30" customHeight="1">
      <c r="A65" s="3" t="s">
        <v>84</v>
      </c>
      <c r="B65" s="3" t="s">
        <v>11</v>
      </c>
      <c r="C65" s="3">
        <v>0</v>
      </c>
      <c r="D65" s="3">
        <v>0</v>
      </c>
      <c r="E65" s="10">
        <f t="shared" si="9"/>
        <v>0</v>
      </c>
      <c r="F65" s="3">
        <v>57</v>
      </c>
      <c r="G65" s="3">
        <v>3</v>
      </c>
      <c r="H65" s="10">
        <f t="shared" si="10"/>
        <v>60</v>
      </c>
      <c r="I65" s="3">
        <v>5</v>
      </c>
      <c r="J65" s="3">
        <v>0</v>
      </c>
      <c r="K65" s="10">
        <f t="shared" si="11"/>
        <v>5</v>
      </c>
    </row>
    <row r="66" spans="1:11" s="2" customFormat="1" ht="30" customHeight="1">
      <c r="A66" s="3" t="s">
        <v>85</v>
      </c>
      <c r="B66" s="3" t="s">
        <v>10</v>
      </c>
      <c r="C66" s="3">
        <v>31</v>
      </c>
      <c r="D66" s="3">
        <v>54</v>
      </c>
      <c r="E66" s="10">
        <f t="shared" si="9"/>
        <v>85</v>
      </c>
      <c r="F66" s="3">
        <v>0</v>
      </c>
      <c r="G66" s="3">
        <v>0</v>
      </c>
      <c r="H66" s="10">
        <f t="shared" si="10"/>
        <v>0</v>
      </c>
      <c r="I66" s="3">
        <v>0</v>
      </c>
      <c r="J66" s="3">
        <v>0</v>
      </c>
      <c r="K66" s="10">
        <f t="shared" si="11"/>
        <v>0</v>
      </c>
    </row>
    <row r="67" spans="1:11" s="2" customFormat="1" ht="30" customHeight="1">
      <c r="A67" s="3" t="s">
        <v>86</v>
      </c>
      <c r="B67" s="3" t="s">
        <v>10</v>
      </c>
      <c r="C67" s="3">
        <v>9</v>
      </c>
      <c r="D67" s="3">
        <v>16</v>
      </c>
      <c r="E67" s="10">
        <f t="shared" si="9"/>
        <v>25</v>
      </c>
      <c r="F67" s="3">
        <v>0</v>
      </c>
      <c r="G67" s="3">
        <v>0</v>
      </c>
      <c r="H67" s="10">
        <f t="shared" si="10"/>
        <v>0</v>
      </c>
      <c r="I67" s="3">
        <v>0</v>
      </c>
      <c r="J67" s="3">
        <v>0</v>
      </c>
      <c r="K67" s="10">
        <f t="shared" si="11"/>
        <v>0</v>
      </c>
    </row>
    <row r="68" spans="1:11" s="2" customFormat="1" ht="30" customHeight="1">
      <c r="A68" s="3" t="s">
        <v>567</v>
      </c>
      <c r="B68" s="3" t="s">
        <v>13</v>
      </c>
      <c r="C68" s="3"/>
      <c r="D68" s="3"/>
      <c r="E68" s="10">
        <f t="shared" si="9"/>
        <v>0</v>
      </c>
      <c r="F68" s="3"/>
      <c r="G68" s="3">
        <v>1</v>
      </c>
      <c r="H68" s="10">
        <f t="shared" si="10"/>
        <v>1</v>
      </c>
      <c r="I68" s="3"/>
      <c r="J68" s="3"/>
      <c r="K68" s="10">
        <f t="shared" si="11"/>
        <v>0</v>
      </c>
    </row>
    <row r="69" spans="1:11" s="2" customFormat="1" ht="30" customHeight="1">
      <c r="A69" s="3" t="s">
        <v>568</v>
      </c>
      <c r="B69" s="3" t="s">
        <v>13</v>
      </c>
      <c r="C69" s="3"/>
      <c r="D69" s="3"/>
      <c r="E69" s="10">
        <f t="shared" si="9"/>
        <v>0</v>
      </c>
      <c r="F69" s="3">
        <v>5</v>
      </c>
      <c r="G69" s="3">
        <v>4</v>
      </c>
      <c r="H69" s="10">
        <f t="shared" si="10"/>
        <v>9</v>
      </c>
      <c r="I69" s="3"/>
      <c r="J69" s="3"/>
      <c r="K69" s="10">
        <f t="shared" si="11"/>
        <v>0</v>
      </c>
    </row>
    <row r="70" spans="1:11" s="2" customFormat="1" ht="30" customHeight="1">
      <c r="A70" s="3" t="s">
        <v>62</v>
      </c>
      <c r="B70" s="3" t="s">
        <v>10</v>
      </c>
      <c r="C70" s="3">
        <v>0</v>
      </c>
      <c r="D70" s="3">
        <v>0</v>
      </c>
      <c r="E70" s="10">
        <f t="shared" si="9"/>
        <v>0</v>
      </c>
      <c r="F70" s="3">
        <v>55</v>
      </c>
      <c r="G70" s="3">
        <v>20</v>
      </c>
      <c r="H70" s="10">
        <f t="shared" si="10"/>
        <v>75</v>
      </c>
      <c r="I70" s="3">
        <v>0</v>
      </c>
      <c r="J70" s="3">
        <v>1</v>
      </c>
      <c r="K70" s="10">
        <f t="shared" si="11"/>
        <v>1</v>
      </c>
    </row>
    <row r="71" spans="1:11" s="2" customFormat="1" ht="30" customHeight="1">
      <c r="A71" s="93" t="s">
        <v>67</v>
      </c>
      <c r="B71" s="10" t="s">
        <v>10</v>
      </c>
      <c r="C71" s="10">
        <f>C4+C8+C12+C16+C20+C24+C28+C33+C38+C39+C43+C45+C49+C50+C55+C59+C63+C64+C70+C66+C67</f>
        <v>788</v>
      </c>
      <c r="D71" s="10">
        <f>D4+D8+D12+D16+D20+D24+D28+D33+D38+D39+D43+D45+D49+D50+D55+D59+D63+D64+D70+D66+D67</f>
        <v>560</v>
      </c>
      <c r="E71" s="10">
        <f t="shared" si="9"/>
        <v>1348</v>
      </c>
      <c r="F71" s="10">
        <f>F4+F8+F12+F16+F20+F24+F28+F33+F38+F39+F43+F45+F49+F50+F55+F59+F63+F64+F70+F66+F67</f>
        <v>2256</v>
      </c>
      <c r="G71" s="10">
        <f>G4+G8+G12+G16+G20+G24+G28+G33+G38+G39+G43+G45+G49+G50+G55+G59+G63+G64+G70+G66+G67</f>
        <v>1276</v>
      </c>
      <c r="H71" s="10">
        <f t="shared" si="10"/>
        <v>3532</v>
      </c>
      <c r="I71" s="10">
        <f>I4+I8+I12+I16+I20+I24+I28+I33+I38+I39+I43+I45+I49+I50+I55+I59+I63+I64+I70+I66+I67</f>
        <v>254</v>
      </c>
      <c r="J71" s="10">
        <f>J4+J8+J12+J16+J20+J24+J28+J33+J38+J39+J43+J45+J49+J50+J55+J59+J63+J64+J70+J66+J67</f>
        <v>105</v>
      </c>
      <c r="K71" s="10">
        <f t="shared" si="11"/>
        <v>359</v>
      </c>
    </row>
    <row r="72" spans="1:11" s="2" customFormat="1" ht="30" customHeight="1">
      <c r="A72" s="94"/>
      <c r="B72" s="10" t="s">
        <v>11</v>
      </c>
      <c r="C72" s="10">
        <f>C5+C9+C13+C17+C21+C25+C29+C34+C40+C44+C46+C51+C56+C60+C65</f>
        <v>196</v>
      </c>
      <c r="D72" s="10">
        <f>D5+D9+D13+D17+D21+D25+D29+D34+D40+D44+D46+D51+D56+D60+D65</f>
        <v>94</v>
      </c>
      <c r="E72" s="10">
        <f t="shared" si="9"/>
        <v>290</v>
      </c>
      <c r="F72" s="10">
        <f>F5+F9+F13+F17+F21+F25+F29+F34+F40+F44+F46+F51+F56+F60+F65</f>
        <v>1538</v>
      </c>
      <c r="G72" s="10">
        <f>G5+G9+G13+G17+G21+G25+G29+G34+G40+G44+G46+G51+G56+G60+G65</f>
        <v>554</v>
      </c>
      <c r="H72" s="10">
        <f t="shared" si="10"/>
        <v>2092</v>
      </c>
      <c r="I72" s="10">
        <f>I5+I9+I13+I17+I21+I25+I29+I34+I40+I44+I46+I51+I56+I60+I65</f>
        <v>110</v>
      </c>
      <c r="J72" s="10">
        <f>J5+J9+J13+J17+J21+J25+J29+J34+J40+J44+J46+J51+J56+J60+J65</f>
        <v>51</v>
      </c>
      <c r="K72" s="10">
        <f t="shared" si="11"/>
        <v>161</v>
      </c>
    </row>
    <row r="73" spans="1:11" s="2" customFormat="1" ht="30" customHeight="1">
      <c r="A73" s="94"/>
      <c r="B73" s="10" t="s">
        <v>13</v>
      </c>
      <c r="C73" s="10">
        <f>C6+C10+C14+C18+C22+C26+C30+C36+C41+C47+C48+C52+C57+C61+C69+C68</f>
        <v>526</v>
      </c>
      <c r="D73" s="10">
        <f t="shared" ref="D73:K73" si="12">D6+D10+D14+D18+D22+D26+D30+D36+D41+D47+D48+D52+D57+D61+D69+D68</f>
        <v>1030</v>
      </c>
      <c r="E73" s="10">
        <f t="shared" si="12"/>
        <v>1556</v>
      </c>
      <c r="F73" s="10">
        <f t="shared" si="12"/>
        <v>572</v>
      </c>
      <c r="G73" s="10">
        <f t="shared" si="12"/>
        <v>378</v>
      </c>
      <c r="H73" s="10">
        <f t="shared" si="12"/>
        <v>950</v>
      </c>
      <c r="I73" s="10">
        <f t="shared" si="12"/>
        <v>22</v>
      </c>
      <c r="J73" s="10">
        <f t="shared" si="12"/>
        <v>9</v>
      </c>
      <c r="K73" s="10">
        <f t="shared" si="12"/>
        <v>31</v>
      </c>
    </row>
    <row r="74" spans="1:11" s="2" customFormat="1" ht="30" customHeight="1">
      <c r="A74" s="94"/>
      <c r="B74" s="10" t="s">
        <v>14</v>
      </c>
      <c r="C74" s="10">
        <f>C7+C11+C15+C19+C23+C27+C31+C32+C37+C42+C53+C54+C58+C62</f>
        <v>735</v>
      </c>
      <c r="D74" s="10">
        <f>D7+D11+D15+D19+D23+D27+D31+D32+D37+D42+D53+D54+D58+D62</f>
        <v>398</v>
      </c>
      <c r="E74" s="10">
        <f t="shared" ref="E74:E76" si="13">C74+D74</f>
        <v>1133</v>
      </c>
      <c r="F74" s="10">
        <f>F7+F11+F15+F19+F23+F27+F31+F32+F37+F42+F53+F54+F58+F62</f>
        <v>413</v>
      </c>
      <c r="G74" s="10">
        <f>G7+G11+G15+G19+G23+G27+G31+G32+G37+G42+G53+G54+G58+G62</f>
        <v>262</v>
      </c>
      <c r="H74" s="10">
        <f t="shared" ref="H74:H76" si="14">F74+G74</f>
        <v>675</v>
      </c>
      <c r="I74" s="10">
        <f>I7+I11+I15+I19+I23+I27+I31+I32+I37+I42+I53+I54+I58+I62</f>
        <v>26</v>
      </c>
      <c r="J74" s="10">
        <f>J7+J11+J15+J19+J23+J27+J31+J32+J37+J42+J53+J54+J58+J62</f>
        <v>11</v>
      </c>
      <c r="K74" s="10">
        <f t="shared" ref="K74:K76" si="15">I74+J74</f>
        <v>37</v>
      </c>
    </row>
    <row r="75" spans="1:11" s="2" customFormat="1" ht="30" customHeight="1">
      <c r="A75" s="95"/>
      <c r="B75" s="10" t="s">
        <v>68</v>
      </c>
      <c r="C75" s="10">
        <f>C35</f>
        <v>0</v>
      </c>
      <c r="D75" s="10">
        <f t="shared" ref="D75:J75" si="16">D35</f>
        <v>0</v>
      </c>
      <c r="E75" s="10">
        <f t="shared" si="13"/>
        <v>0</v>
      </c>
      <c r="F75" s="10">
        <f t="shared" si="16"/>
        <v>24</v>
      </c>
      <c r="G75" s="10">
        <f t="shared" si="16"/>
        <v>15</v>
      </c>
      <c r="H75" s="10">
        <f t="shared" si="14"/>
        <v>39</v>
      </c>
      <c r="I75" s="10">
        <f t="shared" si="16"/>
        <v>1</v>
      </c>
      <c r="J75" s="10">
        <f t="shared" si="16"/>
        <v>0</v>
      </c>
      <c r="K75" s="10">
        <f t="shared" si="15"/>
        <v>1</v>
      </c>
    </row>
    <row r="76" spans="1:11" s="2" customFormat="1" ht="30" customHeight="1">
      <c r="A76" s="82" t="s">
        <v>69</v>
      </c>
      <c r="B76" s="82"/>
      <c r="C76" s="10">
        <f>SUM(C71:C75)</f>
        <v>2245</v>
      </c>
      <c r="D76" s="10">
        <f t="shared" ref="D76:J76" si="17">SUM(D71:D75)</f>
        <v>2082</v>
      </c>
      <c r="E76" s="10">
        <f t="shared" si="13"/>
        <v>4327</v>
      </c>
      <c r="F76" s="10">
        <f t="shared" si="17"/>
        <v>4803</v>
      </c>
      <c r="G76" s="10">
        <f t="shared" si="17"/>
        <v>2485</v>
      </c>
      <c r="H76" s="10">
        <f t="shared" si="14"/>
        <v>7288</v>
      </c>
      <c r="I76" s="10">
        <f t="shared" si="17"/>
        <v>413</v>
      </c>
      <c r="J76" s="10">
        <f t="shared" si="17"/>
        <v>176</v>
      </c>
      <c r="K76" s="10">
        <f t="shared" si="15"/>
        <v>589</v>
      </c>
    </row>
    <row r="77" spans="1:11" s="2" customFormat="1" ht="30" customHeight="1">
      <c r="A77" s="6"/>
    </row>
    <row r="78" spans="1:11" s="2" customFormat="1" ht="30" customHeight="1">
      <c r="A78" s="6"/>
    </row>
    <row r="79" spans="1:11" s="2" customFormat="1" ht="30" customHeight="1">
      <c r="A79" s="6"/>
    </row>
    <row r="80" spans="1:11" s="2" customFormat="1" ht="30" customHeight="1">
      <c r="A80" s="6"/>
    </row>
    <row r="81" spans="1:11" s="2" customFormat="1" ht="30" customHeight="1">
      <c r="A81" s="6"/>
    </row>
    <row r="82" spans="1:11" s="2" customFormat="1" ht="30" customHeight="1">
      <c r="A82" s="6"/>
    </row>
    <row r="83" spans="1:11" s="2" customFormat="1" ht="30" customHeight="1">
      <c r="A83" s="6"/>
    </row>
    <row r="84" spans="1:11" s="2" customFormat="1" ht="30" customHeight="1"/>
    <row r="85" spans="1:11" s="2" customFormat="1" ht="30" customHeight="1">
      <c r="A85" s="86" t="s">
        <v>87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1:11" s="2" customFormat="1" ht="30" customHeight="1">
      <c r="A86" s="93" t="s">
        <v>1</v>
      </c>
      <c r="B86" s="93" t="s">
        <v>2</v>
      </c>
      <c r="C86" s="90" t="s">
        <v>72</v>
      </c>
      <c r="D86" s="91"/>
      <c r="E86" s="92"/>
      <c r="F86" s="90" t="s">
        <v>73</v>
      </c>
      <c r="G86" s="91"/>
      <c r="H86" s="92"/>
      <c r="I86" s="90" t="s">
        <v>74</v>
      </c>
      <c r="J86" s="91"/>
      <c r="K86" s="92"/>
    </row>
    <row r="87" spans="1:11" s="2" customFormat="1" ht="30" customHeight="1">
      <c r="A87" s="95"/>
      <c r="B87" s="95"/>
      <c r="C87" s="10" t="s">
        <v>6</v>
      </c>
      <c r="D87" s="10" t="s">
        <v>7</v>
      </c>
      <c r="E87" s="10" t="s">
        <v>8</v>
      </c>
      <c r="F87" s="10" t="s">
        <v>6</v>
      </c>
      <c r="G87" s="10" t="s">
        <v>7</v>
      </c>
      <c r="H87" s="10" t="s">
        <v>8</v>
      </c>
      <c r="I87" s="10" t="s">
        <v>6</v>
      </c>
      <c r="J87" s="10" t="s">
        <v>7</v>
      </c>
      <c r="K87" s="10" t="s">
        <v>8</v>
      </c>
    </row>
    <row r="88" spans="1:11" s="2" customFormat="1" ht="30" customHeight="1">
      <c r="A88" s="87" t="s">
        <v>9</v>
      </c>
      <c r="B88" s="3" t="s">
        <v>10</v>
      </c>
      <c r="C88" s="3">
        <v>0</v>
      </c>
      <c r="D88" s="3">
        <v>0</v>
      </c>
      <c r="E88" s="10">
        <f t="shared" ref="E88:E107" si="18">C88+D88</f>
        <v>0</v>
      </c>
      <c r="F88" s="3">
        <v>90</v>
      </c>
      <c r="G88" s="3">
        <v>33</v>
      </c>
      <c r="H88" s="10">
        <f t="shared" ref="H88:H107" si="19">F88+G88</f>
        <v>123</v>
      </c>
      <c r="I88" s="3">
        <v>2</v>
      </c>
      <c r="J88" s="3">
        <v>1</v>
      </c>
      <c r="K88" s="10">
        <f t="shared" ref="K88:K107" si="20">I88+J88</f>
        <v>3</v>
      </c>
    </row>
    <row r="89" spans="1:11" s="2" customFormat="1" ht="30" customHeight="1">
      <c r="A89" s="88"/>
      <c r="B89" s="3" t="s">
        <v>11</v>
      </c>
      <c r="C89" s="3">
        <v>0</v>
      </c>
      <c r="D89" s="3">
        <v>0</v>
      </c>
      <c r="E89" s="10">
        <f t="shared" si="18"/>
        <v>0</v>
      </c>
      <c r="F89" s="3">
        <v>61</v>
      </c>
      <c r="G89" s="3">
        <v>20</v>
      </c>
      <c r="H89" s="10">
        <f t="shared" si="19"/>
        <v>81</v>
      </c>
      <c r="I89" s="3">
        <v>0</v>
      </c>
      <c r="J89" s="3">
        <v>0</v>
      </c>
      <c r="K89" s="10">
        <f t="shared" si="20"/>
        <v>0</v>
      </c>
    </row>
    <row r="90" spans="1:11" s="2" customFormat="1" ht="30" customHeight="1">
      <c r="A90" s="88"/>
      <c r="B90" s="3" t="s">
        <v>13</v>
      </c>
      <c r="C90" s="3">
        <v>0</v>
      </c>
      <c r="D90" s="3">
        <v>0</v>
      </c>
      <c r="E90" s="10">
        <f t="shared" si="18"/>
        <v>0</v>
      </c>
      <c r="F90" s="3">
        <v>33</v>
      </c>
      <c r="G90" s="3">
        <v>18</v>
      </c>
      <c r="H90" s="10">
        <f t="shared" si="19"/>
        <v>51</v>
      </c>
      <c r="I90" s="3">
        <v>1</v>
      </c>
      <c r="J90" s="3">
        <v>0</v>
      </c>
      <c r="K90" s="10">
        <f t="shared" si="20"/>
        <v>1</v>
      </c>
    </row>
    <row r="91" spans="1:11" s="2" customFormat="1" ht="30" customHeight="1">
      <c r="A91" s="89"/>
      <c r="B91" s="3" t="s">
        <v>14</v>
      </c>
      <c r="C91" s="3">
        <v>0</v>
      </c>
      <c r="D91" s="3">
        <v>0</v>
      </c>
      <c r="E91" s="10">
        <f t="shared" si="18"/>
        <v>0</v>
      </c>
      <c r="F91" s="3">
        <v>0</v>
      </c>
      <c r="G91" s="3">
        <v>0</v>
      </c>
      <c r="H91" s="10">
        <f t="shared" si="19"/>
        <v>0</v>
      </c>
      <c r="I91" s="3">
        <v>0</v>
      </c>
      <c r="J91" s="3">
        <v>0</v>
      </c>
      <c r="K91" s="10">
        <f t="shared" si="20"/>
        <v>0</v>
      </c>
    </row>
    <row r="92" spans="1:11" s="2" customFormat="1" ht="30" customHeight="1">
      <c r="A92" s="87" t="s">
        <v>15</v>
      </c>
      <c r="B92" s="3" t="s">
        <v>10</v>
      </c>
      <c r="C92" s="3">
        <v>2</v>
      </c>
      <c r="D92" s="3">
        <v>0</v>
      </c>
      <c r="E92" s="10">
        <f t="shared" si="18"/>
        <v>2</v>
      </c>
      <c r="F92" s="3">
        <v>27</v>
      </c>
      <c r="G92" s="3">
        <v>8</v>
      </c>
      <c r="H92" s="10">
        <f t="shared" si="19"/>
        <v>35</v>
      </c>
      <c r="I92" s="3">
        <v>12</v>
      </c>
      <c r="J92" s="3">
        <v>2</v>
      </c>
      <c r="K92" s="10">
        <f t="shared" si="20"/>
        <v>14</v>
      </c>
    </row>
    <row r="93" spans="1:11" s="2" customFormat="1" ht="30" customHeight="1">
      <c r="A93" s="88"/>
      <c r="B93" s="3" t="s">
        <v>11</v>
      </c>
      <c r="C93" s="3">
        <v>1</v>
      </c>
      <c r="D93" s="3">
        <v>2</v>
      </c>
      <c r="E93" s="10">
        <f t="shared" si="18"/>
        <v>3</v>
      </c>
      <c r="F93" s="3">
        <v>0</v>
      </c>
      <c r="G93" s="3">
        <v>0</v>
      </c>
      <c r="H93" s="10">
        <f t="shared" si="19"/>
        <v>0</v>
      </c>
      <c r="I93" s="3">
        <v>0</v>
      </c>
      <c r="J93" s="3">
        <v>0</v>
      </c>
      <c r="K93" s="10">
        <f t="shared" si="20"/>
        <v>0</v>
      </c>
    </row>
    <row r="94" spans="1:11" s="2" customFormat="1" ht="30" customHeight="1">
      <c r="A94" s="88"/>
      <c r="B94" s="3" t="s">
        <v>13</v>
      </c>
      <c r="C94" s="3">
        <v>0</v>
      </c>
      <c r="D94" s="3">
        <v>0</v>
      </c>
      <c r="E94" s="10">
        <f t="shared" si="18"/>
        <v>0</v>
      </c>
      <c r="F94" s="3">
        <v>0</v>
      </c>
      <c r="G94" s="3">
        <v>0</v>
      </c>
      <c r="H94" s="10">
        <f t="shared" si="19"/>
        <v>0</v>
      </c>
      <c r="I94" s="3">
        <v>0</v>
      </c>
      <c r="J94" s="3">
        <v>0</v>
      </c>
      <c r="K94" s="10">
        <f t="shared" si="20"/>
        <v>0</v>
      </c>
    </row>
    <row r="95" spans="1:11" s="2" customFormat="1" ht="30" customHeight="1">
      <c r="A95" s="89"/>
      <c r="B95" s="3" t="s">
        <v>14</v>
      </c>
      <c r="C95" s="3">
        <v>4</v>
      </c>
      <c r="D95" s="3">
        <v>1</v>
      </c>
      <c r="E95" s="10">
        <f t="shared" si="18"/>
        <v>5</v>
      </c>
      <c r="F95" s="3">
        <v>0</v>
      </c>
      <c r="G95" s="3">
        <v>0</v>
      </c>
      <c r="H95" s="10">
        <f t="shared" si="19"/>
        <v>0</v>
      </c>
      <c r="I95" s="3">
        <v>0</v>
      </c>
      <c r="J95" s="3">
        <v>0</v>
      </c>
      <c r="K95" s="10">
        <f t="shared" si="20"/>
        <v>0</v>
      </c>
    </row>
    <row r="96" spans="1:11" s="2" customFormat="1" ht="30" customHeight="1">
      <c r="A96" s="87" t="s">
        <v>16</v>
      </c>
      <c r="B96" s="3" t="s">
        <v>10</v>
      </c>
      <c r="C96" s="3">
        <v>8</v>
      </c>
      <c r="D96" s="3">
        <v>2</v>
      </c>
      <c r="E96" s="10">
        <f t="shared" si="18"/>
        <v>10</v>
      </c>
      <c r="F96" s="3">
        <v>10</v>
      </c>
      <c r="G96" s="3">
        <v>10</v>
      </c>
      <c r="H96" s="10">
        <f t="shared" si="19"/>
        <v>20</v>
      </c>
      <c r="I96" s="3">
        <v>1</v>
      </c>
      <c r="J96" s="3">
        <v>0</v>
      </c>
      <c r="K96" s="10">
        <f t="shared" si="20"/>
        <v>1</v>
      </c>
    </row>
    <row r="97" spans="1:11" s="2" customFormat="1" ht="30" customHeight="1">
      <c r="A97" s="88"/>
      <c r="B97" s="3" t="s">
        <v>11</v>
      </c>
      <c r="C97" s="3">
        <v>0</v>
      </c>
      <c r="D97" s="3">
        <v>0</v>
      </c>
      <c r="E97" s="10">
        <f t="shared" si="18"/>
        <v>0</v>
      </c>
      <c r="F97" s="3">
        <v>0</v>
      </c>
      <c r="G97" s="3">
        <v>0</v>
      </c>
      <c r="H97" s="10">
        <f t="shared" si="19"/>
        <v>0</v>
      </c>
      <c r="I97" s="3">
        <v>0</v>
      </c>
      <c r="J97" s="3">
        <v>0</v>
      </c>
      <c r="K97" s="10">
        <f t="shared" si="20"/>
        <v>0</v>
      </c>
    </row>
    <row r="98" spans="1:11" s="2" customFormat="1" ht="30" customHeight="1">
      <c r="A98" s="88"/>
      <c r="B98" s="3" t="s">
        <v>13</v>
      </c>
      <c r="C98" s="3">
        <v>0</v>
      </c>
      <c r="D98" s="3">
        <v>0</v>
      </c>
      <c r="E98" s="10">
        <f t="shared" si="18"/>
        <v>0</v>
      </c>
      <c r="F98" s="3">
        <v>0</v>
      </c>
      <c r="G98" s="3">
        <v>0</v>
      </c>
      <c r="H98" s="10">
        <f t="shared" si="19"/>
        <v>0</v>
      </c>
      <c r="I98" s="3">
        <v>0</v>
      </c>
      <c r="J98" s="3">
        <v>0</v>
      </c>
      <c r="K98" s="10">
        <f t="shared" si="20"/>
        <v>0</v>
      </c>
    </row>
    <row r="99" spans="1:11" s="2" customFormat="1" ht="30" customHeight="1">
      <c r="A99" s="89"/>
      <c r="B99" s="3" t="s">
        <v>14</v>
      </c>
      <c r="C99" s="3">
        <v>0</v>
      </c>
      <c r="D99" s="3">
        <v>0</v>
      </c>
      <c r="E99" s="10">
        <f t="shared" si="18"/>
        <v>0</v>
      </c>
      <c r="F99" s="3">
        <v>0</v>
      </c>
      <c r="G99" s="3">
        <v>0</v>
      </c>
      <c r="H99" s="10">
        <f t="shared" si="19"/>
        <v>0</v>
      </c>
      <c r="I99" s="3">
        <v>0</v>
      </c>
      <c r="J99" s="3">
        <v>0</v>
      </c>
      <c r="K99" s="10">
        <f t="shared" si="20"/>
        <v>0</v>
      </c>
    </row>
    <row r="100" spans="1:11" s="2" customFormat="1" ht="30" customHeight="1">
      <c r="A100" s="87" t="s">
        <v>17</v>
      </c>
      <c r="B100" s="3" t="s">
        <v>10</v>
      </c>
      <c r="C100" s="3">
        <v>5</v>
      </c>
      <c r="D100" s="3">
        <v>3</v>
      </c>
      <c r="E100" s="10">
        <f t="shared" si="18"/>
        <v>8</v>
      </c>
      <c r="F100" s="3">
        <v>1</v>
      </c>
      <c r="G100" s="3">
        <v>1</v>
      </c>
      <c r="H100" s="10">
        <f t="shared" si="19"/>
        <v>2</v>
      </c>
      <c r="I100" s="3">
        <v>1</v>
      </c>
      <c r="J100" s="3">
        <v>0</v>
      </c>
      <c r="K100" s="10">
        <f t="shared" si="20"/>
        <v>1</v>
      </c>
    </row>
    <row r="101" spans="1:11" s="2" customFormat="1" ht="30" customHeight="1">
      <c r="A101" s="88"/>
      <c r="B101" s="3" t="s">
        <v>11</v>
      </c>
      <c r="C101" s="3">
        <v>0</v>
      </c>
      <c r="D101" s="3">
        <v>0</v>
      </c>
      <c r="E101" s="10">
        <f t="shared" si="18"/>
        <v>0</v>
      </c>
      <c r="F101" s="3">
        <v>2</v>
      </c>
      <c r="G101" s="3">
        <v>1</v>
      </c>
      <c r="H101" s="10">
        <f t="shared" si="19"/>
        <v>3</v>
      </c>
      <c r="I101" s="3">
        <v>0</v>
      </c>
      <c r="J101" s="3">
        <v>1</v>
      </c>
      <c r="K101" s="10">
        <f t="shared" si="20"/>
        <v>1</v>
      </c>
    </row>
    <row r="102" spans="1:11" s="2" customFormat="1" ht="30" customHeight="1">
      <c r="A102" s="88"/>
      <c r="B102" s="3" t="s">
        <v>13</v>
      </c>
      <c r="C102" s="3">
        <v>20</v>
      </c>
      <c r="D102" s="3">
        <v>33</v>
      </c>
      <c r="E102" s="10">
        <f t="shared" si="18"/>
        <v>53</v>
      </c>
      <c r="F102" s="3">
        <v>2</v>
      </c>
      <c r="G102" s="3">
        <v>2</v>
      </c>
      <c r="H102" s="10">
        <f t="shared" si="19"/>
        <v>4</v>
      </c>
      <c r="I102" s="3">
        <v>0</v>
      </c>
      <c r="J102" s="3">
        <v>0</v>
      </c>
      <c r="K102" s="10">
        <f t="shared" si="20"/>
        <v>0</v>
      </c>
    </row>
    <row r="103" spans="1:11" s="2" customFormat="1" ht="30" customHeight="1">
      <c r="A103" s="89"/>
      <c r="B103" s="3" t="s">
        <v>14</v>
      </c>
      <c r="C103" s="3">
        <v>0</v>
      </c>
      <c r="D103" s="3">
        <v>0</v>
      </c>
      <c r="E103" s="10">
        <f t="shared" si="18"/>
        <v>0</v>
      </c>
      <c r="F103" s="3">
        <v>1</v>
      </c>
      <c r="G103" s="3">
        <v>3</v>
      </c>
      <c r="H103" s="10">
        <f t="shared" si="19"/>
        <v>4</v>
      </c>
      <c r="I103" s="3">
        <v>0</v>
      </c>
      <c r="J103" s="3">
        <v>0</v>
      </c>
      <c r="K103" s="10">
        <f t="shared" si="20"/>
        <v>0</v>
      </c>
    </row>
    <row r="104" spans="1:11" s="2" customFormat="1" ht="30" customHeight="1">
      <c r="A104" s="87" t="s">
        <v>19</v>
      </c>
      <c r="B104" s="3" t="s">
        <v>10</v>
      </c>
      <c r="C104" s="3">
        <v>2</v>
      </c>
      <c r="D104" s="3">
        <v>6</v>
      </c>
      <c r="E104" s="10">
        <f t="shared" si="18"/>
        <v>8</v>
      </c>
      <c r="F104" s="3">
        <v>0</v>
      </c>
      <c r="G104" s="3">
        <v>2</v>
      </c>
      <c r="H104" s="10">
        <f t="shared" si="19"/>
        <v>2</v>
      </c>
      <c r="I104" s="3">
        <v>1</v>
      </c>
      <c r="J104" s="3">
        <v>0</v>
      </c>
      <c r="K104" s="10">
        <f t="shared" si="20"/>
        <v>1</v>
      </c>
    </row>
    <row r="105" spans="1:11" s="2" customFormat="1" ht="30" customHeight="1">
      <c r="A105" s="88"/>
      <c r="B105" s="3" t="s">
        <v>11</v>
      </c>
      <c r="C105" s="3">
        <v>3</v>
      </c>
      <c r="D105" s="3">
        <v>2</v>
      </c>
      <c r="E105" s="10">
        <f t="shared" si="18"/>
        <v>5</v>
      </c>
      <c r="F105" s="3">
        <v>0</v>
      </c>
      <c r="G105" s="3">
        <v>5</v>
      </c>
      <c r="H105" s="10">
        <f t="shared" si="19"/>
        <v>5</v>
      </c>
      <c r="I105" s="3">
        <v>0</v>
      </c>
      <c r="J105" s="3">
        <v>0</v>
      </c>
      <c r="K105" s="10">
        <f t="shared" si="20"/>
        <v>0</v>
      </c>
    </row>
    <row r="106" spans="1:11" s="2" customFormat="1" ht="30" customHeight="1">
      <c r="A106" s="88"/>
      <c r="B106" s="3" t="s">
        <v>13</v>
      </c>
      <c r="C106" s="3">
        <v>0</v>
      </c>
      <c r="D106" s="3">
        <v>0</v>
      </c>
      <c r="E106" s="10">
        <f t="shared" si="18"/>
        <v>0</v>
      </c>
      <c r="F106" s="3">
        <v>0</v>
      </c>
      <c r="G106" s="3">
        <v>0</v>
      </c>
      <c r="H106" s="10">
        <f t="shared" si="19"/>
        <v>0</v>
      </c>
      <c r="I106" s="3">
        <v>0</v>
      </c>
      <c r="J106" s="3">
        <v>0</v>
      </c>
      <c r="K106" s="10">
        <f t="shared" si="20"/>
        <v>0</v>
      </c>
    </row>
    <row r="107" spans="1:11" s="2" customFormat="1" ht="30" customHeight="1">
      <c r="A107" s="89"/>
      <c r="B107" s="3" t="s">
        <v>14</v>
      </c>
      <c r="C107" s="3">
        <v>0</v>
      </c>
      <c r="D107" s="3">
        <v>0</v>
      </c>
      <c r="E107" s="10">
        <f t="shared" si="18"/>
        <v>0</v>
      </c>
      <c r="F107" s="3">
        <v>0</v>
      </c>
      <c r="G107" s="3">
        <v>0</v>
      </c>
      <c r="H107" s="10">
        <f t="shared" si="19"/>
        <v>0</v>
      </c>
      <c r="I107" s="3">
        <v>0</v>
      </c>
      <c r="J107" s="3">
        <v>0</v>
      </c>
      <c r="K107" s="10">
        <f t="shared" si="20"/>
        <v>0</v>
      </c>
    </row>
    <row r="108" spans="1:11" s="2" customFormat="1" ht="30" customHeight="1">
      <c r="A108" s="87" t="s">
        <v>75</v>
      </c>
      <c r="B108" s="3" t="s">
        <v>10</v>
      </c>
      <c r="C108" s="3">
        <v>0</v>
      </c>
      <c r="D108" s="3">
        <v>0</v>
      </c>
      <c r="E108" s="10">
        <f t="shared" ref="E108:E122" si="21">C108+D108</f>
        <v>0</v>
      </c>
      <c r="F108" s="3">
        <v>0</v>
      </c>
      <c r="G108" s="3">
        <v>0</v>
      </c>
      <c r="H108" s="10">
        <f t="shared" ref="H108:H122" si="22">F108+G108</f>
        <v>0</v>
      </c>
      <c r="I108" s="3">
        <v>0</v>
      </c>
      <c r="J108" s="3">
        <v>0</v>
      </c>
      <c r="K108" s="10">
        <f t="shared" ref="K108:K122" si="23">I108+J108</f>
        <v>0</v>
      </c>
    </row>
    <row r="109" spans="1:11" s="2" customFormat="1" ht="30" customHeight="1">
      <c r="A109" s="88"/>
      <c r="B109" s="3" t="s">
        <v>11</v>
      </c>
      <c r="C109" s="3">
        <v>0</v>
      </c>
      <c r="D109" s="3">
        <v>0</v>
      </c>
      <c r="E109" s="10">
        <f t="shared" si="21"/>
        <v>0</v>
      </c>
      <c r="F109" s="3">
        <v>0</v>
      </c>
      <c r="G109" s="3">
        <v>0</v>
      </c>
      <c r="H109" s="10">
        <f t="shared" si="22"/>
        <v>0</v>
      </c>
      <c r="I109" s="3">
        <v>0</v>
      </c>
      <c r="J109" s="3">
        <v>0</v>
      </c>
      <c r="K109" s="10">
        <f t="shared" si="23"/>
        <v>0</v>
      </c>
    </row>
    <row r="110" spans="1:11" s="2" customFormat="1" ht="30" customHeight="1">
      <c r="A110" s="88"/>
      <c r="B110" s="3" t="s">
        <v>13</v>
      </c>
      <c r="C110" s="3">
        <v>0</v>
      </c>
      <c r="D110" s="3">
        <v>0</v>
      </c>
      <c r="E110" s="10">
        <f t="shared" si="21"/>
        <v>0</v>
      </c>
      <c r="F110" s="3">
        <v>0</v>
      </c>
      <c r="G110" s="3">
        <v>0</v>
      </c>
      <c r="H110" s="10">
        <f t="shared" si="22"/>
        <v>0</v>
      </c>
      <c r="I110" s="3">
        <v>0</v>
      </c>
      <c r="J110" s="3">
        <v>0</v>
      </c>
      <c r="K110" s="10">
        <f t="shared" si="23"/>
        <v>0</v>
      </c>
    </row>
    <row r="111" spans="1:11" s="2" customFormat="1" ht="30" customHeight="1">
      <c r="A111" s="89"/>
      <c r="B111" s="3" t="s">
        <v>14</v>
      </c>
      <c r="C111" s="3">
        <v>0</v>
      </c>
      <c r="D111" s="3">
        <v>0</v>
      </c>
      <c r="E111" s="10">
        <f t="shared" si="21"/>
        <v>0</v>
      </c>
      <c r="F111" s="3">
        <v>0</v>
      </c>
      <c r="G111" s="3">
        <v>0</v>
      </c>
      <c r="H111" s="10">
        <f t="shared" si="22"/>
        <v>0</v>
      </c>
      <c r="I111" s="3">
        <v>0</v>
      </c>
      <c r="J111" s="3">
        <v>0</v>
      </c>
      <c r="K111" s="10">
        <f t="shared" si="23"/>
        <v>0</v>
      </c>
    </row>
    <row r="112" spans="1:11" s="2" customFormat="1" ht="30" customHeight="1">
      <c r="A112" s="87" t="s">
        <v>88</v>
      </c>
      <c r="B112" s="3" t="s">
        <v>10</v>
      </c>
      <c r="C112" s="3">
        <v>27</v>
      </c>
      <c r="D112" s="3">
        <v>5</v>
      </c>
      <c r="E112" s="10">
        <f t="shared" si="21"/>
        <v>32</v>
      </c>
      <c r="F112" s="3">
        <v>14</v>
      </c>
      <c r="G112" s="3">
        <v>3</v>
      </c>
      <c r="H112" s="10">
        <f t="shared" si="22"/>
        <v>17</v>
      </c>
      <c r="I112" s="3">
        <v>4</v>
      </c>
      <c r="J112" s="3">
        <v>0</v>
      </c>
      <c r="K112" s="10">
        <f t="shared" si="23"/>
        <v>4</v>
      </c>
    </row>
    <row r="113" spans="1:11" s="2" customFormat="1" ht="30" customHeight="1">
      <c r="A113" s="88"/>
      <c r="B113" s="3" t="s">
        <v>11</v>
      </c>
      <c r="C113" s="3">
        <v>22</v>
      </c>
      <c r="D113" s="3">
        <v>1</v>
      </c>
      <c r="E113" s="10">
        <f t="shared" si="21"/>
        <v>23</v>
      </c>
      <c r="F113" s="3">
        <v>6</v>
      </c>
      <c r="G113" s="3">
        <v>0</v>
      </c>
      <c r="H113" s="10">
        <f t="shared" si="22"/>
        <v>6</v>
      </c>
      <c r="I113" s="3">
        <v>0</v>
      </c>
      <c r="J113" s="3">
        <v>0</v>
      </c>
      <c r="K113" s="10">
        <f t="shared" si="23"/>
        <v>0</v>
      </c>
    </row>
    <row r="114" spans="1:11" s="2" customFormat="1" ht="30" customHeight="1">
      <c r="A114" s="88"/>
      <c r="B114" s="3" t="s">
        <v>13</v>
      </c>
      <c r="C114" s="3">
        <v>34</v>
      </c>
      <c r="D114" s="3">
        <v>18</v>
      </c>
      <c r="E114" s="10">
        <f t="shared" si="21"/>
        <v>52</v>
      </c>
      <c r="F114" s="3">
        <v>0</v>
      </c>
      <c r="G114" s="3">
        <v>0</v>
      </c>
      <c r="H114" s="10">
        <f t="shared" si="22"/>
        <v>0</v>
      </c>
      <c r="I114" s="3">
        <v>0</v>
      </c>
      <c r="J114" s="3">
        <v>0</v>
      </c>
      <c r="K114" s="10">
        <f t="shared" si="23"/>
        <v>0</v>
      </c>
    </row>
    <row r="115" spans="1:11" s="2" customFormat="1" ht="30" customHeight="1">
      <c r="A115" s="89"/>
      <c r="B115" s="3" t="s">
        <v>14</v>
      </c>
      <c r="C115" s="3">
        <v>0</v>
      </c>
      <c r="D115" s="3">
        <v>0</v>
      </c>
      <c r="E115" s="10">
        <f t="shared" si="21"/>
        <v>0</v>
      </c>
      <c r="F115" s="3">
        <v>2</v>
      </c>
      <c r="G115" s="3">
        <v>1</v>
      </c>
      <c r="H115" s="10">
        <f t="shared" si="22"/>
        <v>3</v>
      </c>
      <c r="I115" s="3">
        <v>0</v>
      </c>
      <c r="J115" s="3">
        <v>0</v>
      </c>
      <c r="K115" s="10">
        <f t="shared" si="23"/>
        <v>0</v>
      </c>
    </row>
    <row r="116" spans="1:11" s="2" customFormat="1" ht="30" customHeight="1">
      <c r="A116" s="3" t="s">
        <v>77</v>
      </c>
      <c r="B116" s="3" t="s">
        <v>14</v>
      </c>
      <c r="C116" s="3">
        <v>4</v>
      </c>
      <c r="D116" s="3">
        <v>0</v>
      </c>
      <c r="E116" s="10">
        <f t="shared" si="21"/>
        <v>4</v>
      </c>
      <c r="F116" s="3">
        <v>0</v>
      </c>
      <c r="G116" s="3">
        <v>1</v>
      </c>
      <c r="H116" s="10">
        <f t="shared" si="22"/>
        <v>1</v>
      </c>
      <c r="I116" s="3">
        <v>0</v>
      </c>
      <c r="J116" s="3">
        <v>0</v>
      </c>
      <c r="K116" s="10">
        <f t="shared" si="23"/>
        <v>0</v>
      </c>
    </row>
    <row r="117" spans="1:11" s="2" customFormat="1" ht="30" customHeight="1">
      <c r="A117" s="87" t="s">
        <v>24</v>
      </c>
      <c r="B117" s="3" t="s">
        <v>10</v>
      </c>
      <c r="C117" s="3">
        <v>0</v>
      </c>
      <c r="D117" s="3">
        <v>7</v>
      </c>
      <c r="E117" s="10">
        <f t="shared" si="21"/>
        <v>7</v>
      </c>
      <c r="F117" s="3">
        <v>21</v>
      </c>
      <c r="G117" s="3">
        <v>18</v>
      </c>
      <c r="H117" s="10">
        <f t="shared" si="22"/>
        <v>39</v>
      </c>
      <c r="I117" s="3">
        <v>4</v>
      </c>
      <c r="J117" s="3">
        <v>1</v>
      </c>
      <c r="K117" s="10">
        <f t="shared" si="23"/>
        <v>5</v>
      </c>
    </row>
    <row r="118" spans="1:11" s="2" customFormat="1" ht="30" customHeight="1">
      <c r="A118" s="88"/>
      <c r="B118" s="3" t="s">
        <v>11</v>
      </c>
      <c r="C118" s="3">
        <v>0</v>
      </c>
      <c r="D118" s="3">
        <v>0</v>
      </c>
      <c r="E118" s="10">
        <f t="shared" si="21"/>
        <v>0</v>
      </c>
      <c r="F118" s="3">
        <v>20</v>
      </c>
      <c r="G118" s="3">
        <v>3</v>
      </c>
      <c r="H118" s="10">
        <f t="shared" si="22"/>
        <v>23</v>
      </c>
      <c r="I118" s="3">
        <v>3</v>
      </c>
      <c r="J118" s="3">
        <v>2</v>
      </c>
      <c r="K118" s="10">
        <f t="shared" si="23"/>
        <v>5</v>
      </c>
    </row>
    <row r="119" spans="1:11" s="2" customFormat="1" ht="30" customHeight="1">
      <c r="A119" s="88"/>
      <c r="B119" s="3" t="s">
        <v>12</v>
      </c>
      <c r="C119" s="3">
        <v>0</v>
      </c>
      <c r="D119" s="3">
        <v>0</v>
      </c>
      <c r="E119" s="10">
        <f t="shared" si="21"/>
        <v>0</v>
      </c>
      <c r="F119" s="3">
        <v>8</v>
      </c>
      <c r="G119" s="3">
        <v>1</v>
      </c>
      <c r="H119" s="10">
        <f t="shared" si="22"/>
        <v>9</v>
      </c>
      <c r="I119" s="3">
        <v>2</v>
      </c>
      <c r="J119" s="3">
        <v>0</v>
      </c>
      <c r="K119" s="10">
        <f t="shared" si="23"/>
        <v>2</v>
      </c>
    </row>
    <row r="120" spans="1:11" s="2" customFormat="1" ht="30" customHeight="1">
      <c r="A120" s="88"/>
      <c r="B120" s="3" t="s">
        <v>13</v>
      </c>
      <c r="C120" s="3">
        <v>0</v>
      </c>
      <c r="D120" s="3">
        <v>2</v>
      </c>
      <c r="E120" s="10">
        <f t="shared" si="21"/>
        <v>2</v>
      </c>
      <c r="F120" s="3">
        <v>4</v>
      </c>
      <c r="G120" s="3">
        <v>9</v>
      </c>
      <c r="H120" s="10">
        <f t="shared" si="22"/>
        <v>13</v>
      </c>
      <c r="I120" s="3">
        <v>0</v>
      </c>
      <c r="J120" s="3">
        <v>0</v>
      </c>
      <c r="K120" s="10">
        <f t="shared" si="23"/>
        <v>0</v>
      </c>
    </row>
    <row r="121" spans="1:11" s="2" customFormat="1" ht="30" customHeight="1">
      <c r="A121" s="89"/>
      <c r="B121" s="3" t="s">
        <v>14</v>
      </c>
      <c r="C121" s="3">
        <v>0</v>
      </c>
      <c r="D121" s="3">
        <v>0</v>
      </c>
      <c r="E121" s="10">
        <f t="shared" si="21"/>
        <v>0</v>
      </c>
      <c r="F121" s="3">
        <v>4</v>
      </c>
      <c r="G121" s="3">
        <v>0</v>
      </c>
      <c r="H121" s="10">
        <f t="shared" si="22"/>
        <v>4</v>
      </c>
      <c r="I121" s="3">
        <v>0</v>
      </c>
      <c r="J121" s="3">
        <v>0</v>
      </c>
      <c r="K121" s="10">
        <f t="shared" si="23"/>
        <v>0</v>
      </c>
    </row>
    <row r="122" spans="1:11" s="2" customFormat="1" ht="30" customHeight="1">
      <c r="A122" s="3" t="s">
        <v>78</v>
      </c>
      <c r="B122" s="3" t="s">
        <v>10</v>
      </c>
      <c r="C122" s="3">
        <v>7</v>
      </c>
      <c r="D122" s="3">
        <v>3</v>
      </c>
      <c r="E122" s="10">
        <f t="shared" si="21"/>
        <v>10</v>
      </c>
      <c r="F122" s="3">
        <v>2</v>
      </c>
      <c r="G122" s="3">
        <v>3</v>
      </c>
      <c r="H122" s="10">
        <f t="shared" si="22"/>
        <v>5</v>
      </c>
      <c r="I122" s="3">
        <v>0</v>
      </c>
      <c r="J122" s="3">
        <v>0</v>
      </c>
      <c r="K122" s="10">
        <f t="shared" si="23"/>
        <v>0</v>
      </c>
    </row>
    <row r="123" spans="1:11" s="2" customFormat="1" ht="30" customHeight="1">
      <c r="A123" s="87" t="s">
        <v>79</v>
      </c>
      <c r="B123" s="3" t="s">
        <v>10</v>
      </c>
      <c r="C123" s="3">
        <v>8</v>
      </c>
      <c r="D123" s="3">
        <v>9</v>
      </c>
      <c r="E123" s="10">
        <f t="shared" ref="E123:E142" si="24">C123+D123</f>
        <v>17</v>
      </c>
      <c r="F123" s="3">
        <v>11</v>
      </c>
      <c r="G123" s="3">
        <v>9</v>
      </c>
      <c r="H123" s="10">
        <f t="shared" ref="H123:H142" si="25">F123+G123</f>
        <v>20</v>
      </c>
      <c r="I123" s="3">
        <v>1</v>
      </c>
      <c r="J123" s="3">
        <v>1</v>
      </c>
      <c r="K123" s="10">
        <f t="shared" ref="K123:K142" si="26">I123+J123</f>
        <v>2</v>
      </c>
    </row>
    <row r="124" spans="1:11" s="2" customFormat="1" ht="30" customHeight="1">
      <c r="A124" s="88"/>
      <c r="B124" s="3" t="s">
        <v>11</v>
      </c>
      <c r="C124" s="3">
        <v>0</v>
      </c>
      <c r="D124" s="3">
        <v>0</v>
      </c>
      <c r="E124" s="10">
        <f t="shared" si="24"/>
        <v>0</v>
      </c>
      <c r="F124" s="3">
        <v>13</v>
      </c>
      <c r="G124" s="3">
        <v>5</v>
      </c>
      <c r="H124" s="10">
        <f t="shared" si="25"/>
        <v>18</v>
      </c>
      <c r="I124" s="3">
        <v>3</v>
      </c>
      <c r="J124" s="3">
        <v>1</v>
      </c>
      <c r="K124" s="10">
        <f t="shared" si="26"/>
        <v>4</v>
      </c>
    </row>
    <row r="125" spans="1:11" s="2" customFormat="1" ht="30" customHeight="1">
      <c r="A125" s="88"/>
      <c r="B125" s="3" t="s">
        <v>13</v>
      </c>
      <c r="C125" s="3">
        <v>4</v>
      </c>
      <c r="D125" s="3">
        <v>3</v>
      </c>
      <c r="E125" s="10">
        <f t="shared" si="24"/>
        <v>7</v>
      </c>
      <c r="F125" s="3">
        <v>1</v>
      </c>
      <c r="G125" s="3">
        <v>0</v>
      </c>
      <c r="H125" s="10">
        <f t="shared" si="25"/>
        <v>1</v>
      </c>
      <c r="I125" s="3">
        <v>1</v>
      </c>
      <c r="J125" s="3">
        <v>0</v>
      </c>
      <c r="K125" s="10">
        <f t="shared" si="26"/>
        <v>1</v>
      </c>
    </row>
    <row r="126" spans="1:11" s="2" customFormat="1" ht="30" customHeight="1">
      <c r="A126" s="89"/>
      <c r="B126" s="3" t="s">
        <v>14</v>
      </c>
      <c r="C126" s="3">
        <v>0</v>
      </c>
      <c r="D126" s="3">
        <v>6</v>
      </c>
      <c r="E126" s="10">
        <f t="shared" si="24"/>
        <v>6</v>
      </c>
      <c r="F126" s="3">
        <v>1</v>
      </c>
      <c r="G126" s="3">
        <v>3</v>
      </c>
      <c r="H126" s="10">
        <f t="shared" si="25"/>
        <v>4</v>
      </c>
      <c r="I126" s="3">
        <v>1</v>
      </c>
      <c r="J126" s="3">
        <v>0</v>
      </c>
      <c r="K126" s="10">
        <f t="shared" si="26"/>
        <v>1</v>
      </c>
    </row>
    <row r="127" spans="1:11" s="2" customFormat="1" ht="30" customHeight="1">
      <c r="A127" s="87" t="s">
        <v>55</v>
      </c>
      <c r="B127" s="3" t="s">
        <v>10</v>
      </c>
      <c r="C127" s="3">
        <v>18</v>
      </c>
      <c r="D127" s="3">
        <v>10</v>
      </c>
      <c r="E127" s="10">
        <f t="shared" si="24"/>
        <v>28</v>
      </c>
      <c r="F127" s="3">
        <v>13</v>
      </c>
      <c r="G127" s="3">
        <v>5</v>
      </c>
      <c r="H127" s="10">
        <f t="shared" si="25"/>
        <v>18</v>
      </c>
      <c r="I127" s="3">
        <v>0</v>
      </c>
      <c r="J127" s="3">
        <v>0</v>
      </c>
      <c r="K127" s="10">
        <f t="shared" si="26"/>
        <v>0</v>
      </c>
    </row>
    <row r="128" spans="1:11" s="2" customFormat="1" ht="30" customHeight="1">
      <c r="A128" s="89"/>
      <c r="B128" s="3" t="s">
        <v>11</v>
      </c>
      <c r="C128" s="3">
        <v>10</v>
      </c>
      <c r="D128" s="3">
        <v>2</v>
      </c>
      <c r="E128" s="10">
        <f t="shared" si="24"/>
        <v>12</v>
      </c>
      <c r="F128" s="3">
        <v>0</v>
      </c>
      <c r="G128" s="3">
        <v>0</v>
      </c>
      <c r="H128" s="10">
        <f t="shared" si="25"/>
        <v>0</v>
      </c>
      <c r="I128" s="3">
        <v>0</v>
      </c>
      <c r="J128" s="3">
        <v>0</v>
      </c>
      <c r="K128" s="10">
        <f t="shared" si="26"/>
        <v>0</v>
      </c>
    </row>
    <row r="129" spans="1:11" s="2" customFormat="1" ht="30" customHeight="1">
      <c r="A129" s="87" t="s">
        <v>60</v>
      </c>
      <c r="B129" s="3" t="s">
        <v>10</v>
      </c>
      <c r="C129" s="3">
        <v>14</v>
      </c>
      <c r="D129" s="3">
        <v>17</v>
      </c>
      <c r="E129" s="10">
        <f t="shared" si="24"/>
        <v>31</v>
      </c>
      <c r="F129" s="3">
        <v>21</v>
      </c>
      <c r="G129" s="3">
        <v>14</v>
      </c>
      <c r="H129" s="10">
        <f t="shared" si="25"/>
        <v>35</v>
      </c>
      <c r="I129" s="3">
        <v>17</v>
      </c>
      <c r="J129" s="3">
        <v>1</v>
      </c>
      <c r="K129" s="10">
        <f t="shared" si="26"/>
        <v>18</v>
      </c>
    </row>
    <row r="130" spans="1:11" s="2" customFormat="1" ht="30" customHeight="1">
      <c r="A130" s="88"/>
      <c r="B130" s="3" t="s">
        <v>11</v>
      </c>
      <c r="C130" s="3">
        <v>14</v>
      </c>
      <c r="D130" s="3">
        <v>6</v>
      </c>
      <c r="E130" s="10">
        <f t="shared" si="24"/>
        <v>20</v>
      </c>
      <c r="F130" s="3">
        <v>9</v>
      </c>
      <c r="G130" s="3">
        <v>6</v>
      </c>
      <c r="H130" s="10">
        <f t="shared" si="25"/>
        <v>15</v>
      </c>
      <c r="I130" s="3">
        <v>8</v>
      </c>
      <c r="J130" s="3">
        <v>0</v>
      </c>
      <c r="K130" s="10">
        <f t="shared" si="26"/>
        <v>8</v>
      </c>
    </row>
    <row r="131" spans="1:11" s="2" customFormat="1" ht="30" customHeight="1">
      <c r="A131" s="89"/>
      <c r="B131" s="3" t="s">
        <v>13</v>
      </c>
      <c r="C131" s="3">
        <v>0</v>
      </c>
      <c r="D131" s="3">
        <v>0</v>
      </c>
      <c r="E131" s="10">
        <f t="shared" si="24"/>
        <v>0</v>
      </c>
      <c r="F131" s="3">
        <v>3</v>
      </c>
      <c r="G131" s="3">
        <v>9</v>
      </c>
      <c r="H131" s="10">
        <f t="shared" si="25"/>
        <v>12</v>
      </c>
      <c r="I131" s="3">
        <v>4</v>
      </c>
      <c r="J131" s="3">
        <v>1</v>
      </c>
      <c r="K131" s="10">
        <f t="shared" si="26"/>
        <v>5</v>
      </c>
    </row>
    <row r="132" spans="1:11" s="2" customFormat="1" ht="30" customHeight="1">
      <c r="A132" s="3" t="s">
        <v>37</v>
      </c>
      <c r="B132" s="3" t="s">
        <v>13</v>
      </c>
      <c r="C132" s="3">
        <v>0</v>
      </c>
      <c r="D132" s="3">
        <v>0</v>
      </c>
      <c r="E132" s="10">
        <f t="shared" si="24"/>
        <v>0</v>
      </c>
      <c r="F132" s="3">
        <v>0</v>
      </c>
      <c r="G132" s="3">
        <v>0</v>
      </c>
      <c r="H132" s="10">
        <f t="shared" si="25"/>
        <v>0</v>
      </c>
      <c r="I132" s="3">
        <v>0</v>
      </c>
      <c r="J132" s="3">
        <v>0</v>
      </c>
      <c r="K132" s="10">
        <f t="shared" si="26"/>
        <v>0</v>
      </c>
    </row>
    <row r="133" spans="1:11" s="2" customFormat="1" ht="30" customHeight="1">
      <c r="A133" s="3" t="s">
        <v>59</v>
      </c>
      <c r="B133" s="3" t="s">
        <v>10</v>
      </c>
      <c r="C133" s="3">
        <v>13</v>
      </c>
      <c r="D133" s="3">
        <v>4</v>
      </c>
      <c r="E133" s="10">
        <f t="shared" si="24"/>
        <v>17</v>
      </c>
      <c r="F133" s="3">
        <v>10</v>
      </c>
      <c r="G133" s="3">
        <v>1</v>
      </c>
      <c r="H133" s="10">
        <f t="shared" si="25"/>
        <v>11</v>
      </c>
      <c r="I133" s="3">
        <v>8</v>
      </c>
      <c r="J133" s="3">
        <v>0</v>
      </c>
      <c r="K133" s="10">
        <f t="shared" si="26"/>
        <v>8</v>
      </c>
    </row>
    <row r="134" spans="1:11" s="2" customFormat="1" ht="30" customHeight="1">
      <c r="A134" s="87" t="s">
        <v>80</v>
      </c>
      <c r="B134" s="3" t="s">
        <v>10</v>
      </c>
      <c r="C134" s="3">
        <v>40</v>
      </c>
      <c r="D134" s="3">
        <v>66</v>
      </c>
      <c r="E134" s="10">
        <f t="shared" si="24"/>
        <v>106</v>
      </c>
      <c r="F134" s="3">
        <v>25</v>
      </c>
      <c r="G134" s="3">
        <v>21</v>
      </c>
      <c r="H134" s="10">
        <f t="shared" si="25"/>
        <v>46</v>
      </c>
      <c r="I134" s="3">
        <v>23</v>
      </c>
      <c r="J134" s="3">
        <v>9</v>
      </c>
      <c r="K134" s="10">
        <f t="shared" si="26"/>
        <v>32</v>
      </c>
    </row>
    <row r="135" spans="1:11" s="2" customFormat="1" ht="30" customHeight="1">
      <c r="A135" s="88"/>
      <c r="B135" s="3" t="s">
        <v>11</v>
      </c>
      <c r="C135" s="3">
        <v>1</v>
      </c>
      <c r="D135" s="3">
        <v>0</v>
      </c>
      <c r="E135" s="10">
        <f t="shared" si="24"/>
        <v>1</v>
      </c>
      <c r="F135" s="3">
        <v>6</v>
      </c>
      <c r="G135" s="3">
        <v>9</v>
      </c>
      <c r="H135" s="10">
        <f t="shared" si="25"/>
        <v>15</v>
      </c>
      <c r="I135" s="3">
        <v>1</v>
      </c>
      <c r="J135" s="3">
        <v>0</v>
      </c>
      <c r="K135" s="10">
        <f t="shared" si="26"/>
        <v>1</v>
      </c>
    </row>
    <row r="136" spans="1:11" s="2" customFormat="1" ht="30" customHeight="1">
      <c r="A136" s="88"/>
      <c r="B136" s="3" t="s">
        <v>13</v>
      </c>
      <c r="C136" s="3">
        <v>0</v>
      </c>
      <c r="D136" s="3">
        <v>0</v>
      </c>
      <c r="E136" s="10">
        <f t="shared" si="24"/>
        <v>0</v>
      </c>
      <c r="F136" s="3">
        <v>7</v>
      </c>
      <c r="G136" s="3">
        <v>2</v>
      </c>
      <c r="H136" s="10">
        <f t="shared" si="25"/>
        <v>9</v>
      </c>
      <c r="I136" s="3">
        <v>3</v>
      </c>
      <c r="J136" s="3">
        <v>0</v>
      </c>
      <c r="K136" s="10">
        <f t="shared" si="26"/>
        <v>3</v>
      </c>
    </row>
    <row r="137" spans="1:11" s="2" customFormat="1" ht="30" customHeight="1">
      <c r="A137" s="89"/>
      <c r="B137" s="3" t="s">
        <v>14</v>
      </c>
      <c r="C137" s="3">
        <v>0</v>
      </c>
      <c r="D137" s="3">
        <v>1</v>
      </c>
      <c r="E137" s="10">
        <f t="shared" si="24"/>
        <v>1</v>
      </c>
      <c r="F137" s="3">
        <v>4</v>
      </c>
      <c r="G137" s="3">
        <v>7</v>
      </c>
      <c r="H137" s="10">
        <f t="shared" si="25"/>
        <v>11</v>
      </c>
      <c r="I137" s="3">
        <v>2</v>
      </c>
      <c r="J137" s="3">
        <v>2</v>
      </c>
      <c r="K137" s="10">
        <f t="shared" si="26"/>
        <v>4</v>
      </c>
    </row>
    <row r="138" spans="1:11" s="2" customFormat="1" ht="30" customHeight="1">
      <c r="A138" s="3" t="s">
        <v>29</v>
      </c>
      <c r="B138" s="3" t="s">
        <v>14</v>
      </c>
      <c r="C138" s="3">
        <v>9</v>
      </c>
      <c r="D138" s="3">
        <v>0</v>
      </c>
      <c r="E138" s="10">
        <f t="shared" si="24"/>
        <v>9</v>
      </c>
      <c r="F138" s="3">
        <v>1</v>
      </c>
      <c r="G138" s="3">
        <v>2</v>
      </c>
      <c r="H138" s="10">
        <f t="shared" si="25"/>
        <v>3</v>
      </c>
      <c r="I138" s="3">
        <v>0</v>
      </c>
      <c r="J138" s="3">
        <v>0</v>
      </c>
      <c r="K138" s="10">
        <f t="shared" si="26"/>
        <v>0</v>
      </c>
    </row>
    <row r="139" spans="1:11" s="2" customFormat="1" ht="30" customHeight="1">
      <c r="A139" s="87" t="s">
        <v>57</v>
      </c>
      <c r="B139" s="3" t="s">
        <v>10</v>
      </c>
      <c r="C139" s="3">
        <v>4</v>
      </c>
      <c r="D139" s="3">
        <v>30</v>
      </c>
      <c r="E139" s="10">
        <f t="shared" si="24"/>
        <v>34</v>
      </c>
      <c r="F139" s="3">
        <v>18</v>
      </c>
      <c r="G139" s="3">
        <v>27</v>
      </c>
      <c r="H139" s="10">
        <f t="shared" si="25"/>
        <v>45</v>
      </c>
      <c r="I139" s="3">
        <v>9</v>
      </c>
      <c r="J139" s="3">
        <v>8</v>
      </c>
      <c r="K139" s="10">
        <f t="shared" si="26"/>
        <v>17</v>
      </c>
    </row>
    <row r="140" spans="1:11" s="2" customFormat="1" ht="30" customHeight="1">
      <c r="A140" s="88"/>
      <c r="B140" s="3" t="s">
        <v>11</v>
      </c>
      <c r="C140" s="3">
        <v>0</v>
      </c>
      <c r="D140" s="3">
        <v>0</v>
      </c>
      <c r="E140" s="10">
        <f t="shared" si="24"/>
        <v>0</v>
      </c>
      <c r="F140" s="3">
        <v>0</v>
      </c>
      <c r="G140" s="3">
        <v>0</v>
      </c>
      <c r="H140" s="10">
        <f t="shared" si="25"/>
        <v>0</v>
      </c>
      <c r="I140" s="3">
        <v>0</v>
      </c>
      <c r="J140" s="3">
        <v>0</v>
      </c>
      <c r="K140" s="10">
        <f t="shared" si="26"/>
        <v>0</v>
      </c>
    </row>
    <row r="141" spans="1:11" s="2" customFormat="1" ht="30" customHeight="1">
      <c r="A141" s="88"/>
      <c r="B141" s="3" t="s">
        <v>13</v>
      </c>
      <c r="C141" s="3">
        <v>0</v>
      </c>
      <c r="D141" s="3">
        <v>0</v>
      </c>
      <c r="E141" s="10">
        <f t="shared" si="24"/>
        <v>0</v>
      </c>
      <c r="F141" s="3">
        <v>0</v>
      </c>
      <c r="G141" s="3">
        <v>0</v>
      </c>
      <c r="H141" s="10">
        <f t="shared" si="25"/>
        <v>0</v>
      </c>
      <c r="I141" s="3">
        <v>0</v>
      </c>
      <c r="J141" s="3">
        <v>0</v>
      </c>
      <c r="K141" s="10">
        <f t="shared" si="26"/>
        <v>0</v>
      </c>
    </row>
    <row r="142" spans="1:11" s="2" customFormat="1" ht="30" customHeight="1">
      <c r="A142" s="89"/>
      <c r="B142" s="3" t="s">
        <v>14</v>
      </c>
      <c r="C142" s="3">
        <v>0</v>
      </c>
      <c r="D142" s="3">
        <v>0</v>
      </c>
      <c r="E142" s="10">
        <f t="shared" si="24"/>
        <v>0</v>
      </c>
      <c r="F142" s="3">
        <v>0</v>
      </c>
      <c r="G142" s="3">
        <v>0</v>
      </c>
      <c r="H142" s="10">
        <f t="shared" si="25"/>
        <v>0</v>
      </c>
      <c r="I142" s="3">
        <v>0</v>
      </c>
      <c r="J142" s="3">
        <v>0</v>
      </c>
      <c r="K142" s="10">
        <f t="shared" si="26"/>
        <v>0</v>
      </c>
    </row>
    <row r="143" spans="1:11" s="2" customFormat="1" ht="30" customHeight="1">
      <c r="A143" s="87" t="s">
        <v>81</v>
      </c>
      <c r="B143" s="3" t="s">
        <v>10</v>
      </c>
      <c r="C143" s="3">
        <v>80</v>
      </c>
      <c r="D143" s="3">
        <v>202</v>
      </c>
      <c r="E143" s="10">
        <f t="shared" ref="E143:E152" si="27">C143+D143</f>
        <v>282</v>
      </c>
      <c r="F143" s="3">
        <v>0</v>
      </c>
      <c r="G143" s="3">
        <v>0</v>
      </c>
      <c r="H143" s="10">
        <f t="shared" ref="H143:H152" si="28">F143+G143</f>
        <v>0</v>
      </c>
      <c r="I143" s="3">
        <v>0</v>
      </c>
      <c r="J143" s="3">
        <v>0</v>
      </c>
      <c r="K143" s="10">
        <f t="shared" ref="K143:K152" si="29">I143+J143</f>
        <v>0</v>
      </c>
    </row>
    <row r="144" spans="1:11" s="2" customFormat="1" ht="30" customHeight="1">
      <c r="A144" s="88"/>
      <c r="B144" s="3" t="s">
        <v>11</v>
      </c>
      <c r="C144" s="3">
        <v>15</v>
      </c>
      <c r="D144" s="3">
        <v>38</v>
      </c>
      <c r="E144" s="10">
        <f t="shared" si="27"/>
        <v>53</v>
      </c>
      <c r="F144" s="3">
        <v>0</v>
      </c>
      <c r="G144" s="3">
        <v>0</v>
      </c>
      <c r="H144" s="10">
        <f t="shared" si="28"/>
        <v>0</v>
      </c>
      <c r="I144" s="3">
        <v>0</v>
      </c>
      <c r="J144" s="3">
        <v>0</v>
      </c>
      <c r="K144" s="10">
        <f t="shared" si="29"/>
        <v>0</v>
      </c>
    </row>
    <row r="145" spans="1:11" s="2" customFormat="1" ht="30" customHeight="1">
      <c r="A145" s="88"/>
      <c r="B145" s="3" t="s">
        <v>13</v>
      </c>
      <c r="C145" s="3">
        <v>0</v>
      </c>
      <c r="D145" s="3">
        <v>0</v>
      </c>
      <c r="E145" s="10">
        <f t="shared" si="27"/>
        <v>0</v>
      </c>
      <c r="F145" s="3">
        <v>0</v>
      </c>
      <c r="G145" s="3">
        <v>0</v>
      </c>
      <c r="H145" s="10">
        <f t="shared" si="28"/>
        <v>0</v>
      </c>
      <c r="I145" s="3">
        <v>0</v>
      </c>
      <c r="J145" s="3">
        <v>0</v>
      </c>
      <c r="K145" s="10">
        <f t="shared" si="29"/>
        <v>0</v>
      </c>
    </row>
    <row r="146" spans="1:11" s="2" customFormat="1" ht="30" customHeight="1">
      <c r="A146" s="89"/>
      <c r="B146" s="3" t="s">
        <v>14</v>
      </c>
      <c r="C146" s="3">
        <v>202</v>
      </c>
      <c r="D146" s="3">
        <v>226</v>
      </c>
      <c r="E146" s="10">
        <f t="shared" si="27"/>
        <v>428</v>
      </c>
      <c r="F146" s="3">
        <v>0</v>
      </c>
      <c r="G146" s="3">
        <v>0</v>
      </c>
      <c r="H146" s="10">
        <f t="shared" si="28"/>
        <v>0</v>
      </c>
      <c r="I146" s="3">
        <v>0</v>
      </c>
      <c r="J146" s="3">
        <v>0</v>
      </c>
      <c r="K146" s="10">
        <f t="shared" si="29"/>
        <v>0</v>
      </c>
    </row>
    <row r="147" spans="1:11" s="2" customFormat="1" ht="30" customHeight="1">
      <c r="A147" s="3" t="s">
        <v>89</v>
      </c>
      <c r="B147" s="3" t="s">
        <v>10</v>
      </c>
      <c r="C147" s="3">
        <v>1</v>
      </c>
      <c r="D147" s="3">
        <v>0</v>
      </c>
      <c r="E147" s="10">
        <f t="shared" si="27"/>
        <v>1</v>
      </c>
      <c r="F147" s="3">
        <v>0</v>
      </c>
      <c r="G147" s="3">
        <v>0</v>
      </c>
      <c r="H147" s="10">
        <f t="shared" si="28"/>
        <v>0</v>
      </c>
      <c r="I147" s="3">
        <v>0</v>
      </c>
      <c r="J147" s="3">
        <v>0</v>
      </c>
      <c r="K147" s="10">
        <f t="shared" si="29"/>
        <v>0</v>
      </c>
    </row>
    <row r="148" spans="1:11" s="2" customFormat="1" ht="30" customHeight="1">
      <c r="A148" s="3" t="s">
        <v>83</v>
      </c>
      <c r="B148" s="3" t="s">
        <v>10</v>
      </c>
      <c r="C148" s="3">
        <v>17</v>
      </c>
      <c r="D148" s="3">
        <v>5</v>
      </c>
      <c r="E148" s="10">
        <f t="shared" si="27"/>
        <v>22</v>
      </c>
      <c r="F148" s="3">
        <v>0</v>
      </c>
      <c r="G148" s="3">
        <v>0</v>
      </c>
      <c r="H148" s="10">
        <f t="shared" si="28"/>
        <v>0</v>
      </c>
      <c r="I148" s="3">
        <v>0</v>
      </c>
      <c r="J148" s="3">
        <v>0</v>
      </c>
      <c r="K148" s="10">
        <f t="shared" si="29"/>
        <v>0</v>
      </c>
    </row>
    <row r="149" spans="1:11" s="2" customFormat="1" ht="30" customHeight="1">
      <c r="A149" s="3" t="s">
        <v>82</v>
      </c>
      <c r="B149" s="3" t="s">
        <v>10</v>
      </c>
      <c r="C149" s="3">
        <v>33</v>
      </c>
      <c r="D149" s="3">
        <v>17</v>
      </c>
      <c r="E149" s="10">
        <f t="shared" si="27"/>
        <v>50</v>
      </c>
      <c r="F149" s="3">
        <v>0</v>
      </c>
      <c r="G149" s="3">
        <v>0</v>
      </c>
      <c r="H149" s="10">
        <f t="shared" si="28"/>
        <v>0</v>
      </c>
      <c r="I149" s="3">
        <v>0</v>
      </c>
      <c r="J149" s="3">
        <v>0</v>
      </c>
      <c r="K149" s="10">
        <f t="shared" si="29"/>
        <v>0</v>
      </c>
    </row>
    <row r="150" spans="1:11" s="2" customFormat="1" ht="30" customHeight="1">
      <c r="A150" s="3" t="s">
        <v>84</v>
      </c>
      <c r="B150" s="3" t="s">
        <v>11</v>
      </c>
      <c r="C150" s="3">
        <v>0</v>
      </c>
      <c r="D150" s="3">
        <v>0</v>
      </c>
      <c r="E150" s="10">
        <f t="shared" si="27"/>
        <v>0</v>
      </c>
      <c r="F150" s="3">
        <v>6</v>
      </c>
      <c r="G150" s="3">
        <v>1</v>
      </c>
      <c r="H150" s="10">
        <f t="shared" si="28"/>
        <v>7</v>
      </c>
      <c r="I150" s="3">
        <v>0</v>
      </c>
      <c r="J150" s="3">
        <v>1</v>
      </c>
      <c r="K150" s="10">
        <f t="shared" si="29"/>
        <v>1</v>
      </c>
    </row>
    <row r="151" spans="1:11" s="2" customFormat="1" ht="30" customHeight="1">
      <c r="A151" s="93" t="s">
        <v>67</v>
      </c>
      <c r="B151" s="10" t="s">
        <v>10</v>
      </c>
      <c r="C151" s="10">
        <f>C88+C92+C96+C100+C104+C108+C112+C117+C122+C123+C127+C129+C133+C134+C139+C143+C147+C148+C149</f>
        <v>279</v>
      </c>
      <c r="D151" s="10">
        <f>D88+D92+D96+D100+D104+D108+D112+D117+D122+D123+D127+D129+D133+D134+D139+D143+D147+D148+D149</f>
        <v>386</v>
      </c>
      <c r="E151" s="10">
        <f t="shared" si="27"/>
        <v>665</v>
      </c>
      <c r="F151" s="10">
        <f>F88+F92+F96+F100+F104+F108+F112+F117+F122+F123+F127+F129+F133+F134+F139+F143+F147+F148+F149</f>
        <v>263</v>
      </c>
      <c r="G151" s="10">
        <f>G88+G92+G96+G100+G104+G108+G112+G117+G122+G123+G127+G129+G133+G134+G139+G143+G147+G148+G149</f>
        <v>155</v>
      </c>
      <c r="H151" s="10">
        <f t="shared" si="28"/>
        <v>418</v>
      </c>
      <c r="I151" s="10">
        <f>I88+I92+I96+I100+I104+I108+I112+I117+I122+I123+I127+I129+I133+I134+I139+I143+I147+I148+I149</f>
        <v>83</v>
      </c>
      <c r="J151" s="10">
        <f>J88+J92+J96+J100+J104+J108+J112+J117+J122+J123+J127+J129+J133+J134+J139+J143+J147+J148+J149</f>
        <v>23</v>
      </c>
      <c r="K151" s="10">
        <f t="shared" si="29"/>
        <v>106</v>
      </c>
    </row>
    <row r="152" spans="1:11" s="2" customFormat="1" ht="30" customHeight="1">
      <c r="A152" s="94"/>
      <c r="B152" s="10" t="s">
        <v>11</v>
      </c>
      <c r="C152" s="10">
        <f>C89+C93+C97+C101+C105+C109+C113+C118+C124+C128+C130+C135+C140+C144+C150</f>
        <v>66</v>
      </c>
      <c r="D152" s="10">
        <f>D89+D93+D97+D101+D105+D109+D113+D118+D124+D128+D130+D135+D140+D144+D150</f>
        <v>51</v>
      </c>
      <c r="E152" s="10">
        <f t="shared" si="27"/>
        <v>117</v>
      </c>
      <c r="F152" s="10">
        <f>F89+F93+F97+F101+F105+F109+F113+F118+F124+F128+F130+F135+F140+F144+F150</f>
        <v>123</v>
      </c>
      <c r="G152" s="10">
        <f>G89+G93+G97+G101+G105+G109+G113+G118+G124+G128+G130+G135+G140+G144+G150</f>
        <v>50</v>
      </c>
      <c r="H152" s="10">
        <f t="shared" si="28"/>
        <v>173</v>
      </c>
      <c r="I152" s="10">
        <f>I89+I93+I97+I101+I105+I109+I113+I118+I124+I128+I130+I135+I140+I144+I150</f>
        <v>15</v>
      </c>
      <c r="J152" s="10">
        <f>J89+J93+J97+J101+J105+J109+J113+J118+J124+J128+J130+J135+J140+J144+J150</f>
        <v>5</v>
      </c>
      <c r="K152" s="10">
        <f t="shared" si="29"/>
        <v>20</v>
      </c>
    </row>
    <row r="153" spans="1:11" s="2" customFormat="1" ht="30" customHeight="1">
      <c r="A153" s="94"/>
      <c r="B153" s="10" t="s">
        <v>13</v>
      </c>
      <c r="C153" s="10">
        <f>C90+C94+C98+C102+C106+C110+C114+C120+C125+C131+C132+C136+C141+C145</f>
        <v>58</v>
      </c>
      <c r="D153" s="10">
        <f>D90+D94+D98+D102+D106+D110+D114+D120+D125+D131+D132+D136+D141+D145</f>
        <v>56</v>
      </c>
      <c r="E153" s="10">
        <f t="shared" ref="E153" si="30">C153+D153</f>
        <v>114</v>
      </c>
      <c r="F153" s="10">
        <f>F90+F94+F98+F102+F106+F110+F114+F120+F125+F131+F132+F136+F141+F145</f>
        <v>50</v>
      </c>
      <c r="G153" s="10">
        <f>G90+G94+G98+G102+G106+G110+G114+G120+G125+G131+G132+G136+G141+G145</f>
        <v>40</v>
      </c>
      <c r="H153" s="10">
        <f t="shared" ref="H153" si="31">F153+G153</f>
        <v>90</v>
      </c>
      <c r="I153" s="10">
        <f>I90+I94+I98+I102+I106+I110+I114+I120+I125+I131+I132+I136+I141+I145</f>
        <v>9</v>
      </c>
      <c r="J153" s="10">
        <f>J90+J94+J98+J102+J106+J110+J114+J120+J125+J131+J132+J136+J141+J145</f>
        <v>1</v>
      </c>
      <c r="K153" s="10">
        <f t="shared" ref="K153" si="32">I153+J153</f>
        <v>10</v>
      </c>
    </row>
    <row r="154" spans="1:11" s="2" customFormat="1" ht="30" customHeight="1">
      <c r="A154" s="94"/>
      <c r="B154" s="10" t="s">
        <v>14</v>
      </c>
      <c r="C154" s="10">
        <f>C91+C95+C99+C103+C107+C111+C115+C116+C121+C126+C137+C138+C142+C146</f>
        <v>219</v>
      </c>
      <c r="D154" s="10">
        <f>D91+D95+D99+D103+D107+D111+D115+D116+D121+D126+D137+D138+D142+D146</f>
        <v>234</v>
      </c>
      <c r="E154" s="10">
        <f t="shared" ref="E154:E156" si="33">C154+D154</f>
        <v>453</v>
      </c>
      <c r="F154" s="10">
        <f>F91+F95+F99+F103+F107+F111+F115+F116+F121+F126+F137+F138+F142+F146</f>
        <v>13</v>
      </c>
      <c r="G154" s="10">
        <f>G91+G95+G99+G103+G107+G111+G115+G116+G121+G126+G137+G138+G142+G146</f>
        <v>17</v>
      </c>
      <c r="H154" s="10">
        <f t="shared" ref="H154:H156" si="34">F154+G154</f>
        <v>30</v>
      </c>
      <c r="I154" s="10">
        <f>I91+I95+I99+I103+I107+I111+I115+I116+I121+I126+I137+I138+I142+I146</f>
        <v>3</v>
      </c>
      <c r="J154" s="10">
        <f>J91+J95+J99+J103+J107+J111+J115+J116+J121+J126+J137+J138+J142+J146</f>
        <v>2</v>
      </c>
      <c r="K154" s="10">
        <f t="shared" ref="K154:K156" si="35">I154+J154</f>
        <v>5</v>
      </c>
    </row>
    <row r="155" spans="1:11" s="2" customFormat="1" ht="30" customHeight="1">
      <c r="A155" s="95"/>
      <c r="B155" s="10" t="s">
        <v>68</v>
      </c>
      <c r="C155" s="10">
        <f>C119</f>
        <v>0</v>
      </c>
      <c r="D155" s="10">
        <f t="shared" ref="D155:J155" si="36">D119</f>
        <v>0</v>
      </c>
      <c r="E155" s="10">
        <f t="shared" si="33"/>
        <v>0</v>
      </c>
      <c r="F155" s="10">
        <f t="shared" si="36"/>
        <v>8</v>
      </c>
      <c r="G155" s="10">
        <f t="shared" si="36"/>
        <v>1</v>
      </c>
      <c r="H155" s="10">
        <f t="shared" si="34"/>
        <v>9</v>
      </c>
      <c r="I155" s="10">
        <f t="shared" si="36"/>
        <v>2</v>
      </c>
      <c r="J155" s="10">
        <f t="shared" si="36"/>
        <v>0</v>
      </c>
      <c r="K155" s="10">
        <f t="shared" si="35"/>
        <v>2</v>
      </c>
    </row>
    <row r="156" spans="1:11" s="2" customFormat="1" ht="30" customHeight="1">
      <c r="A156" s="90" t="s">
        <v>69</v>
      </c>
      <c r="B156" s="92"/>
      <c r="C156" s="10">
        <f>SUM(C151:C155)</f>
        <v>622</v>
      </c>
      <c r="D156" s="10">
        <f t="shared" ref="D156:J156" si="37">SUM(D151:D155)</f>
        <v>727</v>
      </c>
      <c r="E156" s="10">
        <f t="shared" si="33"/>
        <v>1349</v>
      </c>
      <c r="F156" s="10">
        <f t="shared" si="37"/>
        <v>457</v>
      </c>
      <c r="G156" s="10">
        <f t="shared" si="37"/>
        <v>263</v>
      </c>
      <c r="H156" s="10">
        <f t="shared" si="34"/>
        <v>720</v>
      </c>
      <c r="I156" s="10">
        <f t="shared" si="37"/>
        <v>112</v>
      </c>
      <c r="J156" s="10">
        <f t="shared" si="37"/>
        <v>31</v>
      </c>
      <c r="K156" s="10">
        <f t="shared" si="35"/>
        <v>143</v>
      </c>
    </row>
    <row r="157" spans="1:11" s="2" customFormat="1" ht="30" customHeight="1">
      <c r="A157" s="6"/>
    </row>
  </sheetData>
  <autoFilter ref="A86:K156">
    <filterColumn colId="2" showButton="0"/>
    <filterColumn colId="3" showButton="0"/>
    <filterColumn colId="5" showButton="0"/>
    <filterColumn colId="6" showButton="0"/>
    <filterColumn colId="8" showButton="0"/>
    <filterColumn colId="9" showButton="0"/>
  </autoFilter>
  <mergeCells count="44">
    <mergeCell ref="A156:B156"/>
    <mergeCell ref="A86:A87"/>
    <mergeCell ref="B86:B87"/>
    <mergeCell ref="A143:A146"/>
    <mergeCell ref="A151:A155"/>
    <mergeCell ref="A123:A126"/>
    <mergeCell ref="A127:A128"/>
    <mergeCell ref="A129:A131"/>
    <mergeCell ref="A134:A137"/>
    <mergeCell ref="A139:A142"/>
    <mergeCell ref="A117:A121"/>
    <mergeCell ref="A108:A111"/>
    <mergeCell ref="A112:A115"/>
    <mergeCell ref="A88:A91"/>
    <mergeCell ref="A92:A95"/>
    <mergeCell ref="A96:A99"/>
    <mergeCell ref="A100:A103"/>
    <mergeCell ref="A104:A107"/>
    <mergeCell ref="A59:A62"/>
    <mergeCell ref="A76:B76"/>
    <mergeCell ref="A85:K85"/>
    <mergeCell ref="C86:E86"/>
    <mergeCell ref="F86:H86"/>
    <mergeCell ref="I86:K86"/>
    <mergeCell ref="A71:A75"/>
    <mergeCell ref="A39:A42"/>
    <mergeCell ref="A43:A44"/>
    <mergeCell ref="A45:A47"/>
    <mergeCell ref="A50:A53"/>
    <mergeCell ref="A55:A58"/>
    <mergeCell ref="A33:A37"/>
    <mergeCell ref="A24:A27"/>
    <mergeCell ref="A28:A31"/>
    <mergeCell ref="A4:A7"/>
    <mergeCell ref="A8:A11"/>
    <mergeCell ref="A12:A15"/>
    <mergeCell ref="A16:A19"/>
    <mergeCell ref="A20:A23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9"/>
  <sheetViews>
    <sheetView rightToLeft="1" topLeftCell="A175" zoomScale="55" zoomScaleNormal="55" workbookViewId="0">
      <selection activeCell="K101" sqref="K101:N101"/>
    </sheetView>
  </sheetViews>
  <sheetFormatPr defaultRowHeight="30" customHeight="1"/>
  <cols>
    <col min="1" max="1" width="22.375" style="5" bestFit="1" customWidth="1"/>
    <col min="2" max="3" width="7.75" style="5" customWidth="1"/>
    <col min="4" max="4" width="8.75" style="5" bestFit="1" customWidth="1"/>
    <col min="5" max="16" width="7.75" style="5" customWidth="1"/>
    <col min="17" max="19" width="8.75" style="5" bestFit="1" customWidth="1"/>
    <col min="20" max="16384" width="9" style="5"/>
  </cols>
  <sheetData>
    <row r="1" spans="1:20" s="2" customFormat="1" ht="30" customHeight="1">
      <c r="A1" s="86" t="s">
        <v>557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0" s="2" customFormat="1" ht="30" customHeight="1">
      <c r="A2" s="82">
        <v>0</v>
      </c>
      <c r="B2" s="82" t="s">
        <v>10</v>
      </c>
      <c r="C2" s="82"/>
      <c r="D2" s="82"/>
      <c r="E2" s="82" t="s">
        <v>11</v>
      </c>
      <c r="F2" s="82"/>
      <c r="G2" s="82"/>
      <c r="H2" s="82" t="s">
        <v>103</v>
      </c>
      <c r="I2" s="82"/>
      <c r="J2" s="82"/>
      <c r="K2" s="82" t="s">
        <v>13</v>
      </c>
      <c r="L2" s="82"/>
      <c r="M2" s="82"/>
      <c r="N2" s="82" t="s">
        <v>14</v>
      </c>
      <c r="O2" s="82"/>
      <c r="P2" s="82"/>
      <c r="Q2" s="82" t="s">
        <v>67</v>
      </c>
      <c r="R2" s="82"/>
      <c r="S2" s="82"/>
      <c r="T2" s="33"/>
    </row>
    <row r="3" spans="1:20" s="2" customFormat="1" ht="30" customHeight="1">
      <c r="A3" s="82"/>
      <c r="B3" s="10" t="s">
        <v>6</v>
      </c>
      <c r="C3" s="10" t="s">
        <v>104</v>
      </c>
      <c r="D3" s="10" t="s">
        <v>8</v>
      </c>
      <c r="E3" s="10" t="s">
        <v>6</v>
      </c>
      <c r="F3" s="10" t="s">
        <v>104</v>
      </c>
      <c r="G3" s="10" t="s">
        <v>8</v>
      </c>
      <c r="H3" s="10" t="s">
        <v>6</v>
      </c>
      <c r="I3" s="10" t="s">
        <v>104</v>
      </c>
      <c r="J3" s="10" t="s">
        <v>8</v>
      </c>
      <c r="K3" s="10" t="s">
        <v>6</v>
      </c>
      <c r="L3" s="10" t="s">
        <v>104</v>
      </c>
      <c r="M3" s="10" t="s">
        <v>8</v>
      </c>
      <c r="N3" s="10" t="s">
        <v>6</v>
      </c>
      <c r="O3" s="10" t="s">
        <v>104</v>
      </c>
      <c r="P3" s="10" t="s">
        <v>8</v>
      </c>
      <c r="Q3" s="10" t="s">
        <v>6</v>
      </c>
      <c r="R3" s="10" t="s">
        <v>7</v>
      </c>
      <c r="S3" s="10" t="s">
        <v>8</v>
      </c>
    </row>
    <row r="4" spans="1:20" s="2" customFormat="1" ht="30" customHeight="1">
      <c r="A4" s="3" t="s">
        <v>9</v>
      </c>
      <c r="B4" s="7">
        <v>2102</v>
      </c>
      <c r="C4" s="7">
        <v>996</v>
      </c>
      <c r="D4" s="7">
        <f>B4+C4</f>
        <v>3098</v>
      </c>
      <c r="E4" s="7">
        <v>1763</v>
      </c>
      <c r="F4" s="7">
        <v>801</v>
      </c>
      <c r="G4" s="7">
        <f>E4+F4</f>
        <v>2564</v>
      </c>
      <c r="H4" s="7">
        <v>223</v>
      </c>
      <c r="I4" s="7">
        <v>63</v>
      </c>
      <c r="J4" s="7">
        <f>H4+I4</f>
        <v>286</v>
      </c>
      <c r="K4" s="7">
        <v>901</v>
      </c>
      <c r="L4" s="7">
        <v>448</v>
      </c>
      <c r="M4" s="7">
        <f t="shared" ref="M4:M61" si="0">K4+L4</f>
        <v>1349</v>
      </c>
      <c r="N4" s="7">
        <v>402</v>
      </c>
      <c r="O4" s="7">
        <v>302</v>
      </c>
      <c r="P4" s="7">
        <f>N4+O4</f>
        <v>704</v>
      </c>
      <c r="Q4" s="17">
        <f>B4+E4+H4+K4+N4</f>
        <v>5391</v>
      </c>
      <c r="R4" s="17">
        <f>C4+F4+I4+L4+O4</f>
        <v>2610</v>
      </c>
      <c r="S4" s="17">
        <f>Q4+R4</f>
        <v>8001</v>
      </c>
    </row>
    <row r="5" spans="1:20" s="2" customFormat="1" ht="30" customHeight="1">
      <c r="A5" s="3" t="s">
        <v>15</v>
      </c>
      <c r="B5" s="7">
        <v>646</v>
      </c>
      <c r="C5" s="7">
        <v>275</v>
      </c>
      <c r="D5" s="7">
        <f t="shared" ref="D5:D61" si="1">B5+C5</f>
        <v>921</v>
      </c>
      <c r="E5" s="7">
        <v>466</v>
      </c>
      <c r="F5" s="7">
        <v>219</v>
      </c>
      <c r="G5" s="7">
        <f t="shared" ref="G5:G61" si="2">E5+F5</f>
        <v>685</v>
      </c>
      <c r="H5" s="7">
        <v>0</v>
      </c>
      <c r="I5" s="7">
        <v>0</v>
      </c>
      <c r="J5" s="7">
        <f t="shared" ref="J5:J61" si="3">H5+I5</f>
        <v>0</v>
      </c>
      <c r="K5" s="7">
        <v>440</v>
      </c>
      <c r="L5" s="7">
        <v>173</v>
      </c>
      <c r="M5" s="7">
        <f t="shared" si="0"/>
        <v>613</v>
      </c>
      <c r="N5" s="7">
        <v>272</v>
      </c>
      <c r="O5" s="7">
        <v>191</v>
      </c>
      <c r="P5" s="7">
        <f t="shared" ref="P5:P61" si="4">N5+O5</f>
        <v>463</v>
      </c>
      <c r="Q5" s="17">
        <f t="shared" ref="Q5:Q61" si="5">B5+E5+H5+K5+N5</f>
        <v>1824</v>
      </c>
      <c r="R5" s="17">
        <f t="shared" ref="R5:R61" si="6">C5+F5+I5+L5+O5</f>
        <v>858</v>
      </c>
      <c r="S5" s="17">
        <f t="shared" ref="S5:S61" si="7">Q5+R5</f>
        <v>2682</v>
      </c>
    </row>
    <row r="6" spans="1:20" s="2" customFormat="1" ht="30" customHeight="1">
      <c r="A6" s="3" t="s">
        <v>16</v>
      </c>
      <c r="B6" s="7">
        <v>329</v>
      </c>
      <c r="C6" s="7">
        <v>889</v>
      </c>
      <c r="D6" s="7">
        <f t="shared" si="1"/>
        <v>1218</v>
      </c>
      <c r="E6" s="7">
        <v>261</v>
      </c>
      <c r="F6" s="7">
        <v>493</v>
      </c>
      <c r="G6" s="7">
        <f t="shared" si="2"/>
        <v>754</v>
      </c>
      <c r="H6" s="7">
        <v>0</v>
      </c>
      <c r="I6" s="7">
        <v>0</v>
      </c>
      <c r="J6" s="7">
        <f t="shared" si="3"/>
        <v>0</v>
      </c>
      <c r="K6" s="7">
        <v>165</v>
      </c>
      <c r="L6" s="7">
        <v>455</v>
      </c>
      <c r="M6" s="7">
        <f t="shared" si="0"/>
        <v>620</v>
      </c>
      <c r="N6" s="7">
        <v>165</v>
      </c>
      <c r="O6" s="7">
        <v>446</v>
      </c>
      <c r="P6" s="7">
        <f t="shared" si="4"/>
        <v>611</v>
      </c>
      <c r="Q6" s="17">
        <f t="shared" si="5"/>
        <v>920</v>
      </c>
      <c r="R6" s="17">
        <f t="shared" si="6"/>
        <v>2283</v>
      </c>
      <c r="S6" s="17">
        <f t="shared" si="7"/>
        <v>3203</v>
      </c>
    </row>
    <row r="7" spans="1:20" s="2" customFormat="1" ht="30" customHeight="1">
      <c r="A7" s="3" t="s">
        <v>17</v>
      </c>
      <c r="B7" s="7">
        <v>1235</v>
      </c>
      <c r="C7" s="7">
        <v>722</v>
      </c>
      <c r="D7" s="7">
        <f t="shared" si="1"/>
        <v>1957</v>
      </c>
      <c r="E7" s="7">
        <v>1073</v>
      </c>
      <c r="F7" s="7">
        <v>395</v>
      </c>
      <c r="G7" s="7">
        <f t="shared" si="2"/>
        <v>1468</v>
      </c>
      <c r="H7" s="7">
        <v>133</v>
      </c>
      <c r="I7" s="7">
        <v>41</v>
      </c>
      <c r="J7" s="7">
        <f t="shared" si="3"/>
        <v>174</v>
      </c>
      <c r="K7" s="7">
        <v>667</v>
      </c>
      <c r="L7" s="7">
        <v>620</v>
      </c>
      <c r="M7" s="7">
        <f t="shared" si="0"/>
        <v>1287</v>
      </c>
      <c r="N7" s="7">
        <v>665</v>
      </c>
      <c r="O7" s="7">
        <v>574</v>
      </c>
      <c r="P7" s="7">
        <f t="shared" si="4"/>
        <v>1239</v>
      </c>
      <c r="Q7" s="17">
        <f t="shared" si="5"/>
        <v>3773</v>
      </c>
      <c r="R7" s="17">
        <f t="shared" si="6"/>
        <v>2352</v>
      </c>
      <c r="S7" s="17">
        <f t="shared" si="7"/>
        <v>6125</v>
      </c>
    </row>
    <row r="8" spans="1:20" s="2" customFormat="1" ht="30" customHeight="1">
      <c r="A8" s="3" t="s">
        <v>19</v>
      </c>
      <c r="B8" s="7">
        <v>470</v>
      </c>
      <c r="C8" s="7">
        <v>521</v>
      </c>
      <c r="D8" s="7">
        <f t="shared" si="1"/>
        <v>991</v>
      </c>
      <c r="E8" s="7">
        <v>528</v>
      </c>
      <c r="F8" s="7">
        <v>437</v>
      </c>
      <c r="G8" s="7">
        <f t="shared" si="2"/>
        <v>965</v>
      </c>
      <c r="H8" s="7">
        <v>0</v>
      </c>
      <c r="I8" s="7">
        <v>0</v>
      </c>
      <c r="J8" s="7">
        <f t="shared" si="3"/>
        <v>0</v>
      </c>
      <c r="K8" s="7">
        <v>236</v>
      </c>
      <c r="L8" s="7">
        <v>277</v>
      </c>
      <c r="M8" s="7">
        <f t="shared" si="0"/>
        <v>513</v>
      </c>
      <c r="N8" s="7">
        <v>232</v>
      </c>
      <c r="O8" s="7">
        <v>246</v>
      </c>
      <c r="P8" s="7">
        <f t="shared" si="4"/>
        <v>478</v>
      </c>
      <c r="Q8" s="17">
        <f t="shared" si="5"/>
        <v>1466</v>
      </c>
      <c r="R8" s="17">
        <f t="shared" si="6"/>
        <v>1481</v>
      </c>
      <c r="S8" s="17">
        <f t="shared" si="7"/>
        <v>2947</v>
      </c>
    </row>
    <row r="9" spans="1:20" s="2" customFormat="1" ht="30" customHeight="1">
      <c r="A9" s="3" t="s">
        <v>20</v>
      </c>
      <c r="B9" s="7">
        <v>2436</v>
      </c>
      <c r="C9" s="7">
        <v>843</v>
      </c>
      <c r="D9" s="7">
        <f t="shared" si="1"/>
        <v>3279</v>
      </c>
      <c r="E9" s="7">
        <v>1845</v>
      </c>
      <c r="F9" s="7">
        <v>464</v>
      </c>
      <c r="G9" s="7">
        <f t="shared" si="2"/>
        <v>2309</v>
      </c>
      <c r="H9" s="7">
        <v>0</v>
      </c>
      <c r="I9" s="7">
        <v>0</v>
      </c>
      <c r="J9" s="7">
        <f t="shared" si="3"/>
        <v>0</v>
      </c>
      <c r="K9" s="7">
        <v>978</v>
      </c>
      <c r="L9" s="7">
        <v>373</v>
      </c>
      <c r="M9" s="7">
        <f t="shared" si="0"/>
        <v>1351</v>
      </c>
      <c r="N9" s="7">
        <v>998</v>
      </c>
      <c r="O9" s="7">
        <v>208</v>
      </c>
      <c r="P9" s="7">
        <f t="shared" si="4"/>
        <v>1206</v>
      </c>
      <c r="Q9" s="17">
        <f t="shared" si="5"/>
        <v>6257</v>
      </c>
      <c r="R9" s="17">
        <f t="shared" si="6"/>
        <v>1888</v>
      </c>
      <c r="S9" s="17">
        <f t="shared" si="7"/>
        <v>8145</v>
      </c>
    </row>
    <row r="10" spans="1:20" s="2" customFormat="1" ht="30" customHeight="1">
      <c r="A10" s="3" t="s">
        <v>21</v>
      </c>
      <c r="B10" s="7">
        <v>1801</v>
      </c>
      <c r="C10" s="7">
        <v>273</v>
      </c>
      <c r="D10" s="7">
        <f t="shared" si="1"/>
        <v>2074</v>
      </c>
      <c r="E10" s="7">
        <v>2272</v>
      </c>
      <c r="F10" s="7">
        <v>317</v>
      </c>
      <c r="G10" s="7">
        <f t="shared" si="2"/>
        <v>2589</v>
      </c>
      <c r="H10" s="7">
        <v>0</v>
      </c>
      <c r="I10" s="7">
        <v>0</v>
      </c>
      <c r="J10" s="7">
        <f t="shared" si="3"/>
        <v>0</v>
      </c>
      <c r="K10" s="7">
        <v>1263</v>
      </c>
      <c r="L10" s="7">
        <v>254</v>
      </c>
      <c r="M10" s="7">
        <f t="shared" si="0"/>
        <v>1517</v>
      </c>
      <c r="N10" s="7">
        <v>837</v>
      </c>
      <c r="O10" s="7">
        <v>94</v>
      </c>
      <c r="P10" s="7">
        <f t="shared" si="4"/>
        <v>931</v>
      </c>
      <c r="Q10" s="17">
        <f t="shared" si="5"/>
        <v>6173</v>
      </c>
      <c r="R10" s="17">
        <f t="shared" si="6"/>
        <v>938</v>
      </c>
      <c r="S10" s="17">
        <f t="shared" si="7"/>
        <v>7111</v>
      </c>
    </row>
    <row r="11" spans="1:20" s="2" customFormat="1" ht="30" customHeight="1">
      <c r="A11" s="3" t="s">
        <v>22</v>
      </c>
      <c r="B11" s="7">
        <v>655</v>
      </c>
      <c r="C11" s="7">
        <v>312</v>
      </c>
      <c r="D11" s="7">
        <f t="shared" si="1"/>
        <v>967</v>
      </c>
      <c r="E11" s="7">
        <v>446</v>
      </c>
      <c r="F11" s="7">
        <v>207</v>
      </c>
      <c r="G11" s="7">
        <f t="shared" si="2"/>
        <v>653</v>
      </c>
      <c r="H11" s="7">
        <v>0</v>
      </c>
      <c r="I11" s="7">
        <v>0</v>
      </c>
      <c r="J11" s="7">
        <f t="shared" si="3"/>
        <v>0</v>
      </c>
      <c r="K11" s="7">
        <v>329</v>
      </c>
      <c r="L11" s="7">
        <v>209</v>
      </c>
      <c r="M11" s="7">
        <f t="shared" si="0"/>
        <v>538</v>
      </c>
      <c r="N11" s="7">
        <v>362</v>
      </c>
      <c r="O11" s="7">
        <v>216</v>
      </c>
      <c r="P11" s="7">
        <f t="shared" si="4"/>
        <v>578</v>
      </c>
      <c r="Q11" s="17">
        <f t="shared" si="5"/>
        <v>1792</v>
      </c>
      <c r="R11" s="17">
        <f t="shared" si="6"/>
        <v>944</v>
      </c>
      <c r="S11" s="17">
        <f t="shared" si="7"/>
        <v>2736</v>
      </c>
    </row>
    <row r="12" spans="1:20" s="2" customFormat="1" ht="30" customHeight="1">
      <c r="A12" s="3" t="s">
        <v>23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  <c r="H12" s="7">
        <v>91</v>
      </c>
      <c r="I12" s="7">
        <v>25</v>
      </c>
      <c r="J12" s="7">
        <f t="shared" si="3"/>
        <v>116</v>
      </c>
      <c r="K12" s="7">
        <v>0</v>
      </c>
      <c r="L12" s="7">
        <v>0</v>
      </c>
      <c r="M12" s="7">
        <f t="shared" si="0"/>
        <v>0</v>
      </c>
      <c r="N12" s="7">
        <v>984</v>
      </c>
      <c r="O12" s="7">
        <v>461</v>
      </c>
      <c r="P12" s="7">
        <f t="shared" si="4"/>
        <v>1445</v>
      </c>
      <c r="Q12" s="17">
        <f t="shared" si="5"/>
        <v>1075</v>
      </c>
      <c r="R12" s="17">
        <f t="shared" si="6"/>
        <v>486</v>
      </c>
      <c r="S12" s="17">
        <f t="shared" si="7"/>
        <v>1561</v>
      </c>
    </row>
    <row r="13" spans="1:20" s="2" customFormat="1" ht="30" customHeight="1">
      <c r="A13" s="12" t="s">
        <v>24</v>
      </c>
      <c r="B13" s="7">
        <v>1267</v>
      </c>
      <c r="C13" s="7">
        <v>1032</v>
      </c>
      <c r="D13" s="7">
        <f t="shared" si="1"/>
        <v>2299</v>
      </c>
      <c r="E13" s="7">
        <v>981</v>
      </c>
      <c r="F13" s="7">
        <v>445</v>
      </c>
      <c r="G13" s="7">
        <f t="shared" si="2"/>
        <v>1426</v>
      </c>
      <c r="H13" s="7">
        <v>0</v>
      </c>
      <c r="I13" s="7">
        <v>0</v>
      </c>
      <c r="J13" s="7">
        <f t="shared" si="3"/>
        <v>0</v>
      </c>
      <c r="K13" s="7">
        <v>726</v>
      </c>
      <c r="L13" s="7">
        <v>820</v>
      </c>
      <c r="M13" s="7">
        <f t="shared" si="0"/>
        <v>1546</v>
      </c>
      <c r="N13" s="7">
        <v>448</v>
      </c>
      <c r="O13" s="7">
        <v>544</v>
      </c>
      <c r="P13" s="7">
        <f t="shared" si="4"/>
        <v>992</v>
      </c>
      <c r="Q13" s="17">
        <f t="shared" si="5"/>
        <v>3422</v>
      </c>
      <c r="R13" s="17">
        <f t="shared" si="6"/>
        <v>2841</v>
      </c>
      <c r="S13" s="17">
        <f t="shared" si="7"/>
        <v>6263</v>
      </c>
    </row>
    <row r="14" spans="1:20" s="2" customFormat="1" ht="30" customHeight="1">
      <c r="A14" s="12" t="s">
        <v>105</v>
      </c>
      <c r="B14" s="7">
        <v>0</v>
      </c>
      <c r="C14" s="7">
        <v>0</v>
      </c>
      <c r="D14" s="7">
        <f t="shared" si="1"/>
        <v>0</v>
      </c>
      <c r="E14" s="7">
        <v>0</v>
      </c>
      <c r="F14" s="7">
        <v>0</v>
      </c>
      <c r="G14" s="7">
        <f t="shared" si="2"/>
        <v>0</v>
      </c>
      <c r="H14" s="7">
        <v>607</v>
      </c>
      <c r="I14" s="7">
        <v>313</v>
      </c>
      <c r="J14" s="7">
        <f t="shared" si="3"/>
        <v>920</v>
      </c>
      <c r="K14" s="7">
        <v>0</v>
      </c>
      <c r="L14" s="7">
        <v>0</v>
      </c>
      <c r="M14" s="7">
        <f t="shared" si="0"/>
        <v>0</v>
      </c>
      <c r="N14" s="7">
        <v>0</v>
      </c>
      <c r="O14" s="7">
        <v>0</v>
      </c>
      <c r="P14" s="7">
        <f t="shared" si="4"/>
        <v>0</v>
      </c>
      <c r="Q14" s="17">
        <f t="shared" si="5"/>
        <v>607</v>
      </c>
      <c r="R14" s="17">
        <f t="shared" si="6"/>
        <v>313</v>
      </c>
      <c r="S14" s="17">
        <f t="shared" si="7"/>
        <v>920</v>
      </c>
    </row>
    <row r="15" spans="1:20" s="2" customFormat="1" ht="30" customHeight="1">
      <c r="A15" s="12" t="s">
        <v>112</v>
      </c>
      <c r="B15" s="7">
        <v>68</v>
      </c>
      <c r="C15" s="7">
        <v>77</v>
      </c>
      <c r="D15" s="7">
        <f t="shared" si="1"/>
        <v>145</v>
      </c>
      <c r="E15" s="7">
        <v>0</v>
      </c>
      <c r="F15" s="7">
        <v>0</v>
      </c>
      <c r="G15" s="7">
        <f t="shared" si="2"/>
        <v>0</v>
      </c>
      <c r="H15" s="7">
        <v>0</v>
      </c>
      <c r="I15" s="7">
        <v>0</v>
      </c>
      <c r="J15" s="7">
        <f t="shared" si="3"/>
        <v>0</v>
      </c>
      <c r="K15" s="7">
        <v>0</v>
      </c>
      <c r="L15" s="7">
        <v>0</v>
      </c>
      <c r="M15" s="7">
        <f t="shared" si="0"/>
        <v>0</v>
      </c>
      <c r="N15" s="7">
        <v>0</v>
      </c>
      <c r="O15" s="7">
        <v>0</v>
      </c>
      <c r="P15" s="7">
        <f t="shared" si="4"/>
        <v>0</v>
      </c>
      <c r="Q15" s="17">
        <f t="shared" si="5"/>
        <v>68</v>
      </c>
      <c r="R15" s="17">
        <f t="shared" si="6"/>
        <v>77</v>
      </c>
      <c r="S15" s="17">
        <f t="shared" si="7"/>
        <v>145</v>
      </c>
    </row>
    <row r="16" spans="1:20" s="2" customFormat="1" ht="30" customHeight="1">
      <c r="A16" s="12" t="s">
        <v>115</v>
      </c>
      <c r="B16" s="7">
        <v>0</v>
      </c>
      <c r="C16" s="7">
        <v>0</v>
      </c>
      <c r="D16" s="7">
        <f t="shared" si="1"/>
        <v>0</v>
      </c>
      <c r="E16" s="7">
        <v>171</v>
      </c>
      <c r="F16" s="7">
        <v>70</v>
      </c>
      <c r="G16" s="7">
        <f t="shared" si="2"/>
        <v>241</v>
      </c>
      <c r="H16" s="7">
        <v>0</v>
      </c>
      <c r="I16" s="7">
        <v>0</v>
      </c>
      <c r="J16" s="7">
        <f t="shared" si="3"/>
        <v>0</v>
      </c>
      <c r="K16" s="7">
        <v>0</v>
      </c>
      <c r="L16" s="7">
        <v>0</v>
      </c>
      <c r="M16" s="7">
        <f t="shared" si="0"/>
        <v>0</v>
      </c>
      <c r="N16" s="7">
        <v>0</v>
      </c>
      <c r="O16" s="7">
        <v>0</v>
      </c>
      <c r="P16" s="7">
        <f t="shared" si="4"/>
        <v>0</v>
      </c>
      <c r="Q16" s="17">
        <f t="shared" si="5"/>
        <v>171</v>
      </c>
      <c r="R16" s="17">
        <f t="shared" si="6"/>
        <v>70</v>
      </c>
      <c r="S16" s="17">
        <f t="shared" si="7"/>
        <v>241</v>
      </c>
    </row>
    <row r="17" spans="1:19" s="2" customFormat="1" ht="30" customHeight="1">
      <c r="A17" s="12" t="s">
        <v>116</v>
      </c>
      <c r="B17" s="7">
        <v>0</v>
      </c>
      <c r="C17" s="7">
        <v>0</v>
      </c>
      <c r="D17" s="7">
        <f t="shared" si="1"/>
        <v>0</v>
      </c>
      <c r="E17" s="7">
        <v>0</v>
      </c>
      <c r="F17" s="7">
        <v>0</v>
      </c>
      <c r="G17" s="7">
        <f t="shared" si="2"/>
        <v>0</v>
      </c>
      <c r="H17" s="7">
        <v>76</v>
      </c>
      <c r="I17" s="7">
        <v>49</v>
      </c>
      <c r="J17" s="7">
        <f t="shared" si="3"/>
        <v>125</v>
      </c>
      <c r="K17" s="7">
        <v>0</v>
      </c>
      <c r="L17" s="7">
        <v>0</v>
      </c>
      <c r="M17" s="7">
        <f t="shared" si="0"/>
        <v>0</v>
      </c>
      <c r="N17" s="7">
        <v>0</v>
      </c>
      <c r="O17" s="7">
        <v>0</v>
      </c>
      <c r="P17" s="7">
        <f t="shared" si="4"/>
        <v>0</v>
      </c>
      <c r="Q17" s="17">
        <f t="shared" si="5"/>
        <v>76</v>
      </c>
      <c r="R17" s="17">
        <f t="shared" si="6"/>
        <v>49</v>
      </c>
      <c r="S17" s="17">
        <f t="shared" si="7"/>
        <v>125</v>
      </c>
    </row>
    <row r="18" spans="1:19" s="2" customFormat="1" ht="30" customHeight="1">
      <c r="A18" s="12" t="s">
        <v>136</v>
      </c>
      <c r="B18" s="14">
        <f>SUM(B13:B17)</f>
        <v>1335</v>
      </c>
      <c r="C18" s="14">
        <f>SUM(C13:C17)</f>
        <v>1109</v>
      </c>
      <c r="D18" s="14">
        <f t="shared" si="1"/>
        <v>2444</v>
      </c>
      <c r="E18" s="14">
        <f>SUM(E13:E17)</f>
        <v>1152</v>
      </c>
      <c r="F18" s="14">
        <f>SUM(F13:F17)</f>
        <v>515</v>
      </c>
      <c r="G18" s="14">
        <f t="shared" si="2"/>
        <v>1667</v>
      </c>
      <c r="H18" s="14">
        <f>SUM(H13:H17)</f>
        <v>683</v>
      </c>
      <c r="I18" s="14">
        <f>SUM(I13:I17)</f>
        <v>362</v>
      </c>
      <c r="J18" s="14">
        <f t="shared" si="3"/>
        <v>1045</v>
      </c>
      <c r="K18" s="14">
        <f>SUM(K13:K17)</f>
        <v>726</v>
      </c>
      <c r="L18" s="14">
        <f>SUM(L13:L17)</f>
        <v>820</v>
      </c>
      <c r="M18" s="14">
        <f t="shared" si="0"/>
        <v>1546</v>
      </c>
      <c r="N18" s="14">
        <f>SUM(N13:N17)</f>
        <v>448</v>
      </c>
      <c r="O18" s="14">
        <f>SUM(O13:O17)</f>
        <v>544</v>
      </c>
      <c r="P18" s="14">
        <f t="shared" si="4"/>
        <v>992</v>
      </c>
      <c r="Q18" s="17">
        <f t="shared" si="5"/>
        <v>4344</v>
      </c>
      <c r="R18" s="17">
        <f t="shared" si="6"/>
        <v>3350</v>
      </c>
      <c r="S18" s="17">
        <f t="shared" si="7"/>
        <v>7694</v>
      </c>
    </row>
    <row r="19" spans="1:19" s="2" customFormat="1" ht="30" customHeight="1">
      <c r="A19" s="12" t="s">
        <v>60</v>
      </c>
      <c r="B19" s="7">
        <v>6372</v>
      </c>
      <c r="C19" s="7">
        <v>3888</v>
      </c>
      <c r="D19" s="7">
        <f t="shared" si="1"/>
        <v>10260</v>
      </c>
      <c r="E19" s="7">
        <v>3734</v>
      </c>
      <c r="F19" s="7">
        <v>1604</v>
      </c>
      <c r="G19" s="7">
        <f t="shared" si="2"/>
        <v>5338</v>
      </c>
      <c r="H19" s="7">
        <v>135</v>
      </c>
      <c r="I19" s="7">
        <v>52</v>
      </c>
      <c r="J19" s="7">
        <f t="shared" si="3"/>
        <v>187</v>
      </c>
      <c r="K19" s="7">
        <v>2510</v>
      </c>
      <c r="L19" s="7">
        <v>1378</v>
      </c>
      <c r="M19" s="7">
        <f t="shared" si="0"/>
        <v>3888</v>
      </c>
      <c r="N19" s="7">
        <v>0</v>
      </c>
      <c r="O19" s="7">
        <v>0</v>
      </c>
      <c r="P19" s="7">
        <f t="shared" si="4"/>
        <v>0</v>
      </c>
      <c r="Q19" s="17">
        <f t="shared" si="5"/>
        <v>12751</v>
      </c>
      <c r="R19" s="17">
        <f t="shared" si="6"/>
        <v>6922</v>
      </c>
      <c r="S19" s="17">
        <f t="shared" si="7"/>
        <v>19673</v>
      </c>
    </row>
    <row r="20" spans="1:19" s="2" customFormat="1" ht="30" customHeight="1">
      <c r="A20" s="12" t="s">
        <v>110</v>
      </c>
      <c r="B20" s="7">
        <v>270</v>
      </c>
      <c r="C20" s="7">
        <v>111</v>
      </c>
      <c r="D20" s="7">
        <f t="shared" si="1"/>
        <v>381</v>
      </c>
      <c r="E20" s="7">
        <v>0</v>
      </c>
      <c r="F20" s="7">
        <v>0</v>
      </c>
      <c r="G20" s="7">
        <f t="shared" si="2"/>
        <v>0</v>
      </c>
      <c r="H20" s="7">
        <v>0</v>
      </c>
      <c r="I20" s="7">
        <v>0</v>
      </c>
      <c r="J20" s="7">
        <f t="shared" si="3"/>
        <v>0</v>
      </c>
      <c r="K20" s="7">
        <v>0</v>
      </c>
      <c r="L20" s="7">
        <v>0</v>
      </c>
      <c r="M20" s="7">
        <f t="shared" si="0"/>
        <v>0</v>
      </c>
      <c r="N20" s="7">
        <v>0</v>
      </c>
      <c r="O20" s="7">
        <v>0</v>
      </c>
      <c r="P20" s="7">
        <f t="shared" si="4"/>
        <v>0</v>
      </c>
      <c r="Q20" s="17">
        <f t="shared" si="5"/>
        <v>270</v>
      </c>
      <c r="R20" s="17">
        <f t="shared" si="6"/>
        <v>111</v>
      </c>
      <c r="S20" s="17">
        <f t="shared" si="7"/>
        <v>381</v>
      </c>
    </row>
    <row r="21" spans="1:19" s="2" customFormat="1" ht="30" customHeight="1">
      <c r="A21" s="12" t="s">
        <v>124</v>
      </c>
      <c r="B21" s="7">
        <v>0</v>
      </c>
      <c r="C21" s="7">
        <v>0</v>
      </c>
      <c r="D21" s="7">
        <f t="shared" si="1"/>
        <v>0</v>
      </c>
      <c r="E21" s="7">
        <v>0</v>
      </c>
      <c r="F21" s="7">
        <v>0</v>
      </c>
      <c r="G21" s="7">
        <f t="shared" si="2"/>
        <v>0</v>
      </c>
      <c r="H21" s="7">
        <v>0</v>
      </c>
      <c r="I21" s="7">
        <v>0</v>
      </c>
      <c r="J21" s="7">
        <f t="shared" si="3"/>
        <v>0</v>
      </c>
      <c r="K21" s="7">
        <v>247</v>
      </c>
      <c r="L21" s="7">
        <v>173</v>
      </c>
      <c r="M21" s="7">
        <f t="shared" si="0"/>
        <v>420</v>
      </c>
      <c r="N21" s="7">
        <v>0</v>
      </c>
      <c r="O21" s="7">
        <v>0</v>
      </c>
      <c r="P21" s="7">
        <f t="shared" si="4"/>
        <v>0</v>
      </c>
      <c r="Q21" s="17">
        <f t="shared" si="5"/>
        <v>247</v>
      </c>
      <c r="R21" s="17">
        <f t="shared" si="6"/>
        <v>173</v>
      </c>
      <c r="S21" s="17">
        <f t="shared" si="7"/>
        <v>420</v>
      </c>
    </row>
    <row r="22" spans="1:19" s="2" customFormat="1" ht="30" customHeight="1">
      <c r="A22" s="12" t="s">
        <v>125</v>
      </c>
      <c r="B22" s="7">
        <v>0</v>
      </c>
      <c r="C22" s="7">
        <v>0</v>
      </c>
      <c r="D22" s="7">
        <f t="shared" si="1"/>
        <v>0</v>
      </c>
      <c r="E22" s="7">
        <v>0</v>
      </c>
      <c r="F22" s="7">
        <v>0</v>
      </c>
      <c r="G22" s="7">
        <f t="shared" si="2"/>
        <v>0</v>
      </c>
      <c r="H22" s="7">
        <v>0</v>
      </c>
      <c r="I22" s="7">
        <v>0</v>
      </c>
      <c r="J22" s="7">
        <f t="shared" si="3"/>
        <v>0</v>
      </c>
      <c r="K22" s="7">
        <v>0</v>
      </c>
      <c r="L22" s="7">
        <v>0</v>
      </c>
      <c r="M22" s="7">
        <f t="shared" si="0"/>
        <v>0</v>
      </c>
      <c r="N22" s="7">
        <v>173</v>
      </c>
      <c r="O22" s="7">
        <v>119</v>
      </c>
      <c r="P22" s="7">
        <f t="shared" si="4"/>
        <v>292</v>
      </c>
      <c r="Q22" s="17">
        <f t="shared" si="5"/>
        <v>173</v>
      </c>
      <c r="R22" s="17">
        <f t="shared" si="6"/>
        <v>119</v>
      </c>
      <c r="S22" s="17">
        <f t="shared" si="7"/>
        <v>292</v>
      </c>
    </row>
    <row r="23" spans="1:19" s="2" customFormat="1" ht="30" customHeight="1">
      <c r="A23" s="12" t="s">
        <v>134</v>
      </c>
      <c r="B23" s="14">
        <f>SUM(B19:B22)</f>
        <v>6642</v>
      </c>
      <c r="C23" s="14">
        <f>SUM(C19:C22)</f>
        <v>3999</v>
      </c>
      <c r="D23" s="14">
        <f t="shared" si="1"/>
        <v>10641</v>
      </c>
      <c r="E23" s="14">
        <f>SUM(E19:E22)</f>
        <v>3734</v>
      </c>
      <c r="F23" s="14">
        <f>SUM(F19:F22)</f>
        <v>1604</v>
      </c>
      <c r="G23" s="14">
        <f t="shared" si="2"/>
        <v>5338</v>
      </c>
      <c r="H23" s="14">
        <f>SUM(H19:H22)</f>
        <v>135</v>
      </c>
      <c r="I23" s="14">
        <f>SUM(I19:I22)</f>
        <v>52</v>
      </c>
      <c r="J23" s="14">
        <f t="shared" si="3"/>
        <v>187</v>
      </c>
      <c r="K23" s="14">
        <f>SUM(K19:K22)</f>
        <v>2757</v>
      </c>
      <c r="L23" s="14">
        <f>SUM(L19:L22)</f>
        <v>1551</v>
      </c>
      <c r="M23" s="14">
        <f t="shared" si="0"/>
        <v>4308</v>
      </c>
      <c r="N23" s="14">
        <f>SUM(N19:N22)</f>
        <v>173</v>
      </c>
      <c r="O23" s="14">
        <f>SUM(O19:O22)</f>
        <v>119</v>
      </c>
      <c r="P23" s="14">
        <f t="shared" si="4"/>
        <v>292</v>
      </c>
      <c r="Q23" s="17">
        <f t="shared" si="5"/>
        <v>13441</v>
      </c>
      <c r="R23" s="17">
        <f t="shared" si="6"/>
        <v>7325</v>
      </c>
      <c r="S23" s="17">
        <f t="shared" si="7"/>
        <v>20766</v>
      </c>
    </row>
    <row r="24" spans="1:19" s="2" customFormat="1" ht="30" customHeight="1">
      <c r="A24" s="3" t="s">
        <v>29</v>
      </c>
      <c r="B24" s="7">
        <v>0</v>
      </c>
      <c r="C24" s="7">
        <v>0</v>
      </c>
      <c r="D24" s="7">
        <f t="shared" si="1"/>
        <v>0</v>
      </c>
      <c r="E24" s="7">
        <v>0</v>
      </c>
      <c r="F24" s="7">
        <v>0</v>
      </c>
      <c r="G24" s="7">
        <f t="shared" si="2"/>
        <v>0</v>
      </c>
      <c r="H24" s="7">
        <v>0</v>
      </c>
      <c r="I24" s="7">
        <v>0</v>
      </c>
      <c r="J24" s="7">
        <f t="shared" si="3"/>
        <v>0</v>
      </c>
      <c r="K24" s="7">
        <v>0</v>
      </c>
      <c r="L24" s="7">
        <v>0</v>
      </c>
      <c r="M24" s="7">
        <f t="shared" si="0"/>
        <v>0</v>
      </c>
      <c r="N24" s="7">
        <v>1491</v>
      </c>
      <c r="O24" s="7">
        <v>98</v>
      </c>
      <c r="P24" s="7">
        <f t="shared" si="4"/>
        <v>1589</v>
      </c>
      <c r="Q24" s="17">
        <f t="shared" si="5"/>
        <v>1491</v>
      </c>
      <c r="R24" s="17">
        <f t="shared" si="6"/>
        <v>98</v>
      </c>
      <c r="S24" s="17">
        <f t="shared" si="7"/>
        <v>1589</v>
      </c>
    </row>
    <row r="25" spans="1:19" s="2" customFormat="1" ht="30" customHeight="1">
      <c r="A25" s="3" t="s">
        <v>28</v>
      </c>
      <c r="B25" s="7">
        <v>0</v>
      </c>
      <c r="C25" s="7">
        <v>0</v>
      </c>
      <c r="D25" s="7">
        <f t="shared" si="1"/>
        <v>0</v>
      </c>
      <c r="E25" s="7">
        <v>538</v>
      </c>
      <c r="F25" s="7">
        <v>435</v>
      </c>
      <c r="G25" s="7">
        <f t="shared" si="2"/>
        <v>973</v>
      </c>
      <c r="H25" s="7">
        <v>0</v>
      </c>
      <c r="I25" s="7">
        <v>0</v>
      </c>
      <c r="J25" s="7">
        <f t="shared" si="3"/>
        <v>0</v>
      </c>
      <c r="K25" s="7">
        <v>500</v>
      </c>
      <c r="L25" s="7">
        <v>62</v>
      </c>
      <c r="M25" s="7">
        <f t="shared" si="0"/>
        <v>562</v>
      </c>
      <c r="N25" s="7">
        <v>0</v>
      </c>
      <c r="O25" s="7">
        <v>0</v>
      </c>
      <c r="P25" s="7">
        <f t="shared" si="4"/>
        <v>0</v>
      </c>
      <c r="Q25" s="17">
        <f t="shared" si="5"/>
        <v>1038</v>
      </c>
      <c r="R25" s="17">
        <f t="shared" si="6"/>
        <v>497</v>
      </c>
      <c r="S25" s="17">
        <f t="shared" si="7"/>
        <v>1535</v>
      </c>
    </row>
    <row r="26" spans="1:19" s="2" customFormat="1" ht="30" customHeight="1">
      <c r="A26" s="12" t="s">
        <v>79</v>
      </c>
      <c r="B26" s="7">
        <v>4571</v>
      </c>
      <c r="C26" s="7">
        <v>3706</v>
      </c>
      <c r="D26" s="7">
        <f t="shared" si="1"/>
        <v>8277</v>
      </c>
      <c r="E26" s="7">
        <v>3091</v>
      </c>
      <c r="F26" s="7">
        <v>2319</v>
      </c>
      <c r="G26" s="7">
        <f t="shared" si="2"/>
        <v>5410</v>
      </c>
      <c r="H26" s="7">
        <v>0</v>
      </c>
      <c r="I26" s="7">
        <v>0</v>
      </c>
      <c r="J26" s="7">
        <f t="shared" si="3"/>
        <v>0</v>
      </c>
      <c r="K26" s="7">
        <v>1941</v>
      </c>
      <c r="L26" s="7">
        <v>1680</v>
      </c>
      <c r="M26" s="7">
        <f t="shared" si="0"/>
        <v>3621</v>
      </c>
      <c r="N26" s="7">
        <v>2171</v>
      </c>
      <c r="O26" s="7">
        <v>1789</v>
      </c>
      <c r="P26" s="7">
        <f t="shared" si="4"/>
        <v>3960</v>
      </c>
      <c r="Q26" s="17">
        <f t="shared" si="5"/>
        <v>11774</v>
      </c>
      <c r="R26" s="17">
        <f t="shared" si="6"/>
        <v>9494</v>
      </c>
      <c r="S26" s="17">
        <f t="shared" si="7"/>
        <v>21268</v>
      </c>
    </row>
    <row r="27" spans="1:19" s="2" customFormat="1" ht="30" customHeight="1">
      <c r="A27" s="12" t="s">
        <v>106</v>
      </c>
      <c r="B27" s="7">
        <v>0</v>
      </c>
      <c r="C27" s="7">
        <v>0</v>
      </c>
      <c r="D27" s="7">
        <f t="shared" si="1"/>
        <v>0</v>
      </c>
      <c r="E27" s="7">
        <v>0</v>
      </c>
      <c r="F27" s="7">
        <v>0</v>
      </c>
      <c r="G27" s="7">
        <f t="shared" si="2"/>
        <v>0</v>
      </c>
      <c r="H27" s="7">
        <v>883</v>
      </c>
      <c r="I27" s="7">
        <v>326</v>
      </c>
      <c r="J27" s="7">
        <f t="shared" si="3"/>
        <v>1209</v>
      </c>
      <c r="K27" s="7">
        <v>0</v>
      </c>
      <c r="L27" s="7">
        <v>0</v>
      </c>
      <c r="M27" s="7">
        <f t="shared" si="0"/>
        <v>0</v>
      </c>
      <c r="N27" s="7">
        <v>0</v>
      </c>
      <c r="O27" s="7">
        <v>0</v>
      </c>
      <c r="P27" s="7">
        <f t="shared" si="4"/>
        <v>0</v>
      </c>
      <c r="Q27" s="17">
        <f t="shared" si="5"/>
        <v>883</v>
      </c>
      <c r="R27" s="17">
        <f t="shared" si="6"/>
        <v>326</v>
      </c>
      <c r="S27" s="17">
        <f t="shared" si="7"/>
        <v>1209</v>
      </c>
    </row>
    <row r="28" spans="1:19" s="2" customFormat="1" ht="30" customHeight="1">
      <c r="A28" s="12" t="s">
        <v>118</v>
      </c>
      <c r="B28" s="7">
        <v>0</v>
      </c>
      <c r="C28" s="7">
        <v>0</v>
      </c>
      <c r="D28" s="7">
        <f t="shared" si="1"/>
        <v>0</v>
      </c>
      <c r="E28" s="7">
        <v>0</v>
      </c>
      <c r="F28" s="7">
        <v>0</v>
      </c>
      <c r="G28" s="7">
        <f t="shared" si="2"/>
        <v>0</v>
      </c>
      <c r="H28" s="7">
        <v>151</v>
      </c>
      <c r="I28" s="7">
        <v>71</v>
      </c>
      <c r="J28" s="7">
        <f t="shared" si="3"/>
        <v>222</v>
      </c>
      <c r="K28" s="7">
        <v>0</v>
      </c>
      <c r="L28" s="7">
        <v>0</v>
      </c>
      <c r="M28" s="7">
        <f t="shared" si="0"/>
        <v>0</v>
      </c>
      <c r="N28" s="7">
        <v>0</v>
      </c>
      <c r="O28" s="7">
        <v>0</v>
      </c>
      <c r="P28" s="7">
        <f t="shared" si="4"/>
        <v>0</v>
      </c>
      <c r="Q28" s="17">
        <f t="shared" si="5"/>
        <v>151</v>
      </c>
      <c r="R28" s="17">
        <f t="shared" si="6"/>
        <v>71</v>
      </c>
      <c r="S28" s="17">
        <f t="shared" si="7"/>
        <v>222</v>
      </c>
    </row>
    <row r="29" spans="1:19" s="2" customFormat="1" ht="30" customHeight="1">
      <c r="A29" s="12" t="s">
        <v>137</v>
      </c>
      <c r="B29" s="14">
        <f>SUM(B26:B28)</f>
        <v>4571</v>
      </c>
      <c r="C29" s="14">
        <f>SUM(C26:C28)</f>
        <v>3706</v>
      </c>
      <c r="D29" s="14">
        <f t="shared" si="1"/>
        <v>8277</v>
      </c>
      <c r="E29" s="14">
        <f>SUM(E26:E28)</f>
        <v>3091</v>
      </c>
      <c r="F29" s="14">
        <f>SUM(F26:F28)</f>
        <v>2319</v>
      </c>
      <c r="G29" s="14">
        <f t="shared" si="2"/>
        <v>5410</v>
      </c>
      <c r="H29" s="14">
        <f>SUM(H26:H28)</f>
        <v>1034</v>
      </c>
      <c r="I29" s="14">
        <f>SUM(I26:I28)</f>
        <v>397</v>
      </c>
      <c r="J29" s="14">
        <f t="shared" si="3"/>
        <v>1431</v>
      </c>
      <c r="K29" s="14">
        <f>SUM(K26:K28)</f>
        <v>1941</v>
      </c>
      <c r="L29" s="14">
        <f>SUM(L26:L28)</f>
        <v>1680</v>
      </c>
      <c r="M29" s="14">
        <f t="shared" si="0"/>
        <v>3621</v>
      </c>
      <c r="N29" s="14">
        <f>SUM(N26:N28)</f>
        <v>2171</v>
      </c>
      <c r="O29" s="14">
        <f>SUM(O26:O28)</f>
        <v>1789</v>
      </c>
      <c r="P29" s="14">
        <f t="shared" si="4"/>
        <v>3960</v>
      </c>
      <c r="Q29" s="17">
        <f t="shared" si="5"/>
        <v>12808</v>
      </c>
      <c r="R29" s="17">
        <f t="shared" si="6"/>
        <v>9891</v>
      </c>
      <c r="S29" s="17">
        <f t="shared" si="7"/>
        <v>22699</v>
      </c>
    </row>
    <row r="30" spans="1:19" s="2" customFormat="1" ht="30" customHeight="1">
      <c r="A30" s="3" t="s">
        <v>37</v>
      </c>
      <c r="B30" s="7">
        <v>0</v>
      </c>
      <c r="C30" s="7">
        <v>0</v>
      </c>
      <c r="D30" s="7">
        <f t="shared" si="1"/>
        <v>0</v>
      </c>
      <c r="E30" s="7">
        <v>0</v>
      </c>
      <c r="F30" s="7">
        <v>0</v>
      </c>
      <c r="G30" s="7">
        <f t="shared" si="2"/>
        <v>0</v>
      </c>
      <c r="H30" s="7">
        <v>0</v>
      </c>
      <c r="I30" s="7">
        <v>0</v>
      </c>
      <c r="J30" s="7">
        <f t="shared" si="3"/>
        <v>0</v>
      </c>
      <c r="K30" s="7">
        <v>182</v>
      </c>
      <c r="L30" s="7">
        <v>105</v>
      </c>
      <c r="M30" s="7">
        <f t="shared" si="0"/>
        <v>287</v>
      </c>
      <c r="N30" s="7">
        <v>0</v>
      </c>
      <c r="O30" s="7">
        <v>0</v>
      </c>
      <c r="P30" s="7">
        <f t="shared" si="4"/>
        <v>0</v>
      </c>
      <c r="Q30" s="17">
        <f t="shared" si="5"/>
        <v>182</v>
      </c>
      <c r="R30" s="17">
        <f t="shared" si="6"/>
        <v>105</v>
      </c>
      <c r="S30" s="17">
        <f t="shared" si="7"/>
        <v>287</v>
      </c>
    </row>
    <row r="31" spans="1:19" s="2" customFormat="1" ht="30" customHeight="1">
      <c r="A31" s="12" t="s">
        <v>107</v>
      </c>
      <c r="B31" s="7">
        <v>15754</v>
      </c>
      <c r="C31" s="7">
        <v>23910</v>
      </c>
      <c r="D31" s="7">
        <f t="shared" si="1"/>
        <v>39664</v>
      </c>
      <c r="E31" s="7">
        <v>11647</v>
      </c>
      <c r="F31" s="7">
        <v>14374</v>
      </c>
      <c r="G31" s="7">
        <f t="shared" si="2"/>
        <v>26021</v>
      </c>
      <c r="H31" s="7">
        <v>0</v>
      </c>
      <c r="I31" s="7">
        <v>0</v>
      </c>
      <c r="J31" s="7">
        <f t="shared" si="3"/>
        <v>0</v>
      </c>
      <c r="K31" s="7">
        <v>7878</v>
      </c>
      <c r="L31" s="7">
        <v>13176</v>
      </c>
      <c r="M31" s="7">
        <f t="shared" si="0"/>
        <v>21054</v>
      </c>
      <c r="N31" s="7">
        <v>4600</v>
      </c>
      <c r="O31" s="7">
        <v>8888</v>
      </c>
      <c r="P31" s="7">
        <f t="shared" si="4"/>
        <v>13488</v>
      </c>
      <c r="Q31" s="17">
        <f t="shared" si="5"/>
        <v>39879</v>
      </c>
      <c r="R31" s="17">
        <f t="shared" si="6"/>
        <v>60348</v>
      </c>
      <c r="S31" s="17">
        <f t="shared" si="7"/>
        <v>100227</v>
      </c>
    </row>
    <row r="32" spans="1:19" s="2" customFormat="1" ht="30" customHeight="1">
      <c r="A32" s="12" t="s">
        <v>108</v>
      </c>
      <c r="B32" s="7">
        <v>0</v>
      </c>
      <c r="C32" s="7">
        <v>0</v>
      </c>
      <c r="D32" s="7">
        <f t="shared" si="1"/>
        <v>0</v>
      </c>
      <c r="E32" s="7">
        <v>0</v>
      </c>
      <c r="F32" s="7">
        <v>0</v>
      </c>
      <c r="G32" s="7">
        <f t="shared" si="2"/>
        <v>0</v>
      </c>
      <c r="H32" s="7">
        <v>1530</v>
      </c>
      <c r="I32" s="7">
        <v>2148</v>
      </c>
      <c r="J32" s="7">
        <f t="shared" si="3"/>
        <v>3678</v>
      </c>
      <c r="K32" s="7">
        <v>0</v>
      </c>
      <c r="L32" s="7">
        <v>0</v>
      </c>
      <c r="M32" s="7">
        <f t="shared" si="0"/>
        <v>0</v>
      </c>
      <c r="N32" s="7">
        <v>0</v>
      </c>
      <c r="O32" s="7">
        <v>0</v>
      </c>
      <c r="P32" s="7">
        <f t="shared" si="4"/>
        <v>0</v>
      </c>
      <c r="Q32" s="17">
        <f t="shared" si="5"/>
        <v>1530</v>
      </c>
      <c r="R32" s="17">
        <f t="shared" si="6"/>
        <v>2148</v>
      </c>
      <c r="S32" s="17">
        <f t="shared" si="7"/>
        <v>3678</v>
      </c>
    </row>
    <row r="33" spans="1:19" s="2" customFormat="1" ht="30" customHeight="1">
      <c r="A33" s="12" t="s">
        <v>111</v>
      </c>
      <c r="B33" s="7">
        <v>488</v>
      </c>
      <c r="C33" s="7">
        <v>608</v>
      </c>
      <c r="D33" s="7">
        <f t="shared" si="1"/>
        <v>1096</v>
      </c>
      <c r="E33" s="7">
        <v>0</v>
      </c>
      <c r="F33" s="7">
        <v>0</v>
      </c>
      <c r="G33" s="7">
        <f t="shared" si="2"/>
        <v>0</v>
      </c>
      <c r="H33" s="7">
        <v>0</v>
      </c>
      <c r="I33" s="7">
        <v>0</v>
      </c>
      <c r="J33" s="7">
        <f t="shared" si="3"/>
        <v>0</v>
      </c>
      <c r="K33" s="7">
        <v>0</v>
      </c>
      <c r="L33" s="7">
        <v>0</v>
      </c>
      <c r="M33" s="7">
        <f t="shared" si="0"/>
        <v>0</v>
      </c>
      <c r="N33" s="7">
        <v>0</v>
      </c>
      <c r="O33" s="7">
        <v>0</v>
      </c>
      <c r="P33" s="7">
        <f t="shared" si="4"/>
        <v>0</v>
      </c>
      <c r="Q33" s="17">
        <f t="shared" si="5"/>
        <v>488</v>
      </c>
      <c r="R33" s="17">
        <f t="shared" si="6"/>
        <v>608</v>
      </c>
      <c r="S33" s="17">
        <f t="shared" si="7"/>
        <v>1096</v>
      </c>
    </row>
    <row r="34" spans="1:19" s="2" customFormat="1" ht="30" customHeight="1">
      <c r="A34" s="12" t="s">
        <v>122</v>
      </c>
      <c r="B34" s="7">
        <v>0</v>
      </c>
      <c r="C34" s="7">
        <v>0</v>
      </c>
      <c r="D34" s="7">
        <f t="shared" si="1"/>
        <v>0</v>
      </c>
      <c r="E34" s="7">
        <v>0</v>
      </c>
      <c r="F34" s="7">
        <v>0</v>
      </c>
      <c r="G34" s="7">
        <f t="shared" si="2"/>
        <v>0</v>
      </c>
      <c r="H34" s="7">
        <v>0</v>
      </c>
      <c r="I34" s="7">
        <v>0</v>
      </c>
      <c r="J34" s="7">
        <f t="shared" si="3"/>
        <v>0</v>
      </c>
      <c r="K34" s="7">
        <v>313</v>
      </c>
      <c r="L34" s="7">
        <v>1019</v>
      </c>
      <c r="M34" s="7">
        <f t="shared" si="0"/>
        <v>1332</v>
      </c>
      <c r="N34" s="7">
        <v>0</v>
      </c>
      <c r="O34" s="7">
        <v>0</v>
      </c>
      <c r="P34" s="7">
        <f t="shared" si="4"/>
        <v>0</v>
      </c>
      <c r="Q34" s="17">
        <f t="shared" si="5"/>
        <v>313</v>
      </c>
      <c r="R34" s="17">
        <f t="shared" si="6"/>
        <v>1019</v>
      </c>
      <c r="S34" s="17">
        <f t="shared" si="7"/>
        <v>1332</v>
      </c>
    </row>
    <row r="35" spans="1:19" s="2" customFormat="1" ht="30" customHeight="1">
      <c r="A35" s="12" t="s">
        <v>117</v>
      </c>
      <c r="B35" s="7">
        <v>0</v>
      </c>
      <c r="C35" s="7">
        <v>0</v>
      </c>
      <c r="D35" s="7">
        <f t="shared" si="1"/>
        <v>0</v>
      </c>
      <c r="E35" s="7">
        <v>349</v>
      </c>
      <c r="F35" s="7">
        <v>502</v>
      </c>
      <c r="G35" s="7">
        <f t="shared" si="2"/>
        <v>851</v>
      </c>
      <c r="H35" s="7">
        <v>0</v>
      </c>
      <c r="I35" s="7">
        <v>0</v>
      </c>
      <c r="J35" s="7">
        <f t="shared" si="3"/>
        <v>0</v>
      </c>
      <c r="K35" s="7">
        <v>0</v>
      </c>
      <c r="L35" s="7">
        <v>0</v>
      </c>
      <c r="M35" s="7">
        <f t="shared" si="0"/>
        <v>0</v>
      </c>
      <c r="N35" s="7">
        <v>0</v>
      </c>
      <c r="O35" s="7">
        <v>0</v>
      </c>
      <c r="P35" s="7">
        <f t="shared" si="4"/>
        <v>0</v>
      </c>
      <c r="Q35" s="17">
        <f t="shared" si="5"/>
        <v>349</v>
      </c>
      <c r="R35" s="17">
        <f t="shared" si="6"/>
        <v>502</v>
      </c>
      <c r="S35" s="17">
        <f t="shared" si="7"/>
        <v>851</v>
      </c>
    </row>
    <row r="36" spans="1:19" s="2" customFormat="1" ht="30" customHeight="1">
      <c r="A36" s="12" t="s">
        <v>109</v>
      </c>
      <c r="B36" s="7">
        <v>146</v>
      </c>
      <c r="C36" s="7">
        <v>387</v>
      </c>
      <c r="D36" s="7">
        <f t="shared" si="1"/>
        <v>533</v>
      </c>
      <c r="E36" s="7">
        <v>0</v>
      </c>
      <c r="F36" s="7">
        <v>0</v>
      </c>
      <c r="G36" s="7">
        <f t="shared" si="2"/>
        <v>0</v>
      </c>
      <c r="H36" s="7">
        <v>0</v>
      </c>
      <c r="I36" s="7">
        <v>0</v>
      </c>
      <c r="J36" s="7">
        <f t="shared" si="3"/>
        <v>0</v>
      </c>
      <c r="K36" s="7">
        <v>0</v>
      </c>
      <c r="L36" s="7">
        <v>0</v>
      </c>
      <c r="M36" s="7">
        <f t="shared" si="0"/>
        <v>0</v>
      </c>
      <c r="N36" s="7">
        <v>0</v>
      </c>
      <c r="O36" s="7">
        <v>0</v>
      </c>
      <c r="P36" s="7">
        <f t="shared" si="4"/>
        <v>0</v>
      </c>
      <c r="Q36" s="17">
        <f t="shared" si="5"/>
        <v>146</v>
      </c>
      <c r="R36" s="17">
        <f t="shared" si="6"/>
        <v>387</v>
      </c>
      <c r="S36" s="17">
        <f t="shared" si="7"/>
        <v>533</v>
      </c>
    </row>
    <row r="37" spans="1:19" s="2" customFormat="1" ht="30" customHeight="1">
      <c r="A37" s="12" t="s">
        <v>119</v>
      </c>
      <c r="B37" s="7">
        <v>0</v>
      </c>
      <c r="C37" s="7">
        <v>0</v>
      </c>
      <c r="D37" s="7">
        <f t="shared" si="1"/>
        <v>0</v>
      </c>
      <c r="E37" s="7">
        <v>0</v>
      </c>
      <c r="F37" s="7">
        <v>0</v>
      </c>
      <c r="G37" s="7">
        <f t="shared" si="2"/>
        <v>0</v>
      </c>
      <c r="H37" s="7">
        <v>254</v>
      </c>
      <c r="I37" s="7">
        <v>298</v>
      </c>
      <c r="J37" s="7">
        <f t="shared" si="3"/>
        <v>552</v>
      </c>
      <c r="K37" s="7">
        <v>0</v>
      </c>
      <c r="L37" s="7">
        <v>0</v>
      </c>
      <c r="M37" s="7">
        <f t="shared" si="0"/>
        <v>0</v>
      </c>
      <c r="N37" s="7">
        <v>0</v>
      </c>
      <c r="O37" s="7">
        <v>0</v>
      </c>
      <c r="P37" s="7">
        <f t="shared" si="4"/>
        <v>0</v>
      </c>
      <c r="Q37" s="17">
        <f t="shared" si="5"/>
        <v>254</v>
      </c>
      <c r="R37" s="17">
        <f t="shared" si="6"/>
        <v>298</v>
      </c>
      <c r="S37" s="17">
        <f t="shared" si="7"/>
        <v>552</v>
      </c>
    </row>
    <row r="38" spans="1:19" s="2" customFormat="1" ht="30" customHeight="1">
      <c r="A38" s="12" t="s">
        <v>120</v>
      </c>
      <c r="B38" s="7">
        <v>0</v>
      </c>
      <c r="C38" s="7">
        <v>0</v>
      </c>
      <c r="D38" s="7">
        <f t="shared" si="1"/>
        <v>0</v>
      </c>
      <c r="E38" s="7">
        <v>0</v>
      </c>
      <c r="F38" s="7">
        <v>0</v>
      </c>
      <c r="G38" s="7">
        <f t="shared" si="2"/>
        <v>0</v>
      </c>
      <c r="H38" s="7">
        <v>225</v>
      </c>
      <c r="I38" s="7">
        <v>347</v>
      </c>
      <c r="J38" s="7">
        <f t="shared" si="3"/>
        <v>572</v>
      </c>
      <c r="K38" s="7">
        <v>0</v>
      </c>
      <c r="L38" s="7">
        <v>0</v>
      </c>
      <c r="M38" s="7">
        <f t="shared" si="0"/>
        <v>0</v>
      </c>
      <c r="N38" s="7">
        <v>0</v>
      </c>
      <c r="O38" s="7">
        <v>0</v>
      </c>
      <c r="P38" s="7">
        <f t="shared" si="4"/>
        <v>0</v>
      </c>
      <c r="Q38" s="17">
        <f t="shared" si="5"/>
        <v>225</v>
      </c>
      <c r="R38" s="17">
        <f t="shared" si="6"/>
        <v>347</v>
      </c>
      <c r="S38" s="17">
        <f t="shared" si="7"/>
        <v>572</v>
      </c>
    </row>
    <row r="39" spans="1:19" s="2" customFormat="1" ht="30" customHeight="1">
      <c r="A39" s="12" t="s">
        <v>135</v>
      </c>
      <c r="B39" s="14">
        <f>SUM(B31:B38)</f>
        <v>16388</v>
      </c>
      <c r="C39" s="14">
        <f>SUM(C31:C38)</f>
        <v>24905</v>
      </c>
      <c r="D39" s="14">
        <f t="shared" si="1"/>
        <v>41293</v>
      </c>
      <c r="E39" s="14">
        <f>SUM(E31:E38)</f>
        <v>11996</v>
      </c>
      <c r="F39" s="14">
        <f>SUM(F31:F38)</f>
        <v>14876</v>
      </c>
      <c r="G39" s="14">
        <f t="shared" si="2"/>
        <v>26872</v>
      </c>
      <c r="H39" s="14">
        <f>SUM(H31:H38)</f>
        <v>2009</v>
      </c>
      <c r="I39" s="14">
        <f>SUM(I31:I38)</f>
        <v>2793</v>
      </c>
      <c r="J39" s="14">
        <f t="shared" si="3"/>
        <v>4802</v>
      </c>
      <c r="K39" s="14">
        <f>SUM(K31:K38)</f>
        <v>8191</v>
      </c>
      <c r="L39" s="14">
        <f>SUM(L31:L38)</f>
        <v>14195</v>
      </c>
      <c r="M39" s="14">
        <f t="shared" si="0"/>
        <v>22386</v>
      </c>
      <c r="N39" s="14">
        <f>SUM(N31:N38)</f>
        <v>4600</v>
      </c>
      <c r="O39" s="14">
        <f>SUM(O31:O38)</f>
        <v>8888</v>
      </c>
      <c r="P39" s="14">
        <f t="shared" si="4"/>
        <v>13488</v>
      </c>
      <c r="Q39" s="17">
        <f t="shared" si="5"/>
        <v>43184</v>
      </c>
      <c r="R39" s="17">
        <f t="shared" si="6"/>
        <v>65657</v>
      </c>
      <c r="S39" s="17">
        <f t="shared" si="7"/>
        <v>108841</v>
      </c>
    </row>
    <row r="40" spans="1:19" s="2" customFormat="1" ht="30" customHeight="1">
      <c r="A40" s="12" t="s">
        <v>55</v>
      </c>
      <c r="B40" s="7">
        <v>7953</v>
      </c>
      <c r="C40" s="7">
        <v>4090</v>
      </c>
      <c r="D40" s="7">
        <f t="shared" si="1"/>
        <v>12043</v>
      </c>
      <c r="E40" s="7">
        <v>9098</v>
      </c>
      <c r="F40" s="7">
        <v>2412</v>
      </c>
      <c r="G40" s="7">
        <f t="shared" si="2"/>
        <v>11510</v>
      </c>
      <c r="H40" s="7">
        <v>0</v>
      </c>
      <c r="I40" s="7">
        <v>0</v>
      </c>
      <c r="J40" s="7">
        <f t="shared" si="3"/>
        <v>0</v>
      </c>
      <c r="K40" s="7">
        <v>606</v>
      </c>
      <c r="L40" s="7">
        <v>247</v>
      </c>
      <c r="M40" s="7">
        <f t="shared" si="0"/>
        <v>853</v>
      </c>
      <c r="N40" s="7">
        <v>190</v>
      </c>
      <c r="O40" s="7">
        <v>83</v>
      </c>
      <c r="P40" s="7">
        <f t="shared" si="4"/>
        <v>273</v>
      </c>
      <c r="Q40" s="17">
        <f t="shared" si="5"/>
        <v>17847</v>
      </c>
      <c r="R40" s="17">
        <f t="shared" si="6"/>
        <v>6832</v>
      </c>
      <c r="S40" s="17">
        <f t="shared" si="7"/>
        <v>24679</v>
      </c>
    </row>
    <row r="41" spans="1:19" s="2" customFormat="1" ht="30" customHeight="1">
      <c r="A41" s="12" t="s">
        <v>114</v>
      </c>
      <c r="B41" s="7">
        <v>0</v>
      </c>
      <c r="C41" s="7">
        <v>0</v>
      </c>
      <c r="D41" s="7">
        <f t="shared" si="1"/>
        <v>0</v>
      </c>
      <c r="E41" s="7">
        <v>318</v>
      </c>
      <c r="F41" s="7">
        <v>59</v>
      </c>
      <c r="G41" s="7">
        <f t="shared" si="2"/>
        <v>377</v>
      </c>
      <c r="H41" s="7">
        <v>0</v>
      </c>
      <c r="I41" s="7">
        <v>0</v>
      </c>
      <c r="J41" s="7">
        <f t="shared" si="3"/>
        <v>0</v>
      </c>
      <c r="K41" s="7">
        <v>0</v>
      </c>
      <c r="L41" s="7">
        <v>0</v>
      </c>
      <c r="M41" s="7">
        <f t="shared" si="0"/>
        <v>0</v>
      </c>
      <c r="N41" s="7">
        <v>0</v>
      </c>
      <c r="O41" s="7">
        <v>0</v>
      </c>
      <c r="P41" s="7">
        <f t="shared" si="4"/>
        <v>0</v>
      </c>
      <c r="Q41" s="17">
        <f t="shared" si="5"/>
        <v>318</v>
      </c>
      <c r="R41" s="17">
        <f t="shared" si="6"/>
        <v>59</v>
      </c>
      <c r="S41" s="17">
        <f t="shared" si="7"/>
        <v>377</v>
      </c>
    </row>
    <row r="42" spans="1:19" s="2" customFormat="1" ht="30" customHeight="1">
      <c r="A42" s="12" t="s">
        <v>113</v>
      </c>
      <c r="B42" s="7">
        <v>0</v>
      </c>
      <c r="C42" s="7">
        <v>0</v>
      </c>
      <c r="D42" s="7">
        <f t="shared" si="1"/>
        <v>0</v>
      </c>
      <c r="E42" s="7">
        <v>0</v>
      </c>
      <c r="F42" s="7">
        <v>0</v>
      </c>
      <c r="G42" s="7">
        <f t="shared" si="2"/>
        <v>0</v>
      </c>
      <c r="H42" s="7">
        <v>465</v>
      </c>
      <c r="I42" s="7">
        <v>272</v>
      </c>
      <c r="J42" s="7">
        <f t="shared" si="3"/>
        <v>737</v>
      </c>
      <c r="K42" s="7">
        <v>0</v>
      </c>
      <c r="L42" s="7">
        <v>0</v>
      </c>
      <c r="M42" s="7">
        <f t="shared" si="0"/>
        <v>0</v>
      </c>
      <c r="N42" s="7">
        <v>0</v>
      </c>
      <c r="O42" s="7">
        <v>0</v>
      </c>
      <c r="P42" s="7">
        <f t="shared" si="4"/>
        <v>0</v>
      </c>
      <c r="Q42" s="17">
        <f t="shared" si="5"/>
        <v>465</v>
      </c>
      <c r="R42" s="17">
        <f t="shared" si="6"/>
        <v>272</v>
      </c>
      <c r="S42" s="17">
        <f t="shared" si="7"/>
        <v>737</v>
      </c>
    </row>
    <row r="43" spans="1:19" s="2" customFormat="1" ht="30" customHeight="1">
      <c r="A43" s="12" t="s">
        <v>121</v>
      </c>
      <c r="B43" s="7">
        <v>0</v>
      </c>
      <c r="C43" s="7">
        <v>0</v>
      </c>
      <c r="D43" s="7">
        <f t="shared" si="1"/>
        <v>0</v>
      </c>
      <c r="E43" s="7">
        <v>0</v>
      </c>
      <c r="F43" s="7">
        <v>0</v>
      </c>
      <c r="G43" s="7">
        <f t="shared" si="2"/>
        <v>0</v>
      </c>
      <c r="H43" s="7">
        <v>533</v>
      </c>
      <c r="I43" s="7">
        <v>221</v>
      </c>
      <c r="J43" s="7">
        <f t="shared" si="3"/>
        <v>754</v>
      </c>
      <c r="K43" s="7">
        <v>0</v>
      </c>
      <c r="L43" s="7">
        <v>0</v>
      </c>
      <c r="M43" s="7">
        <f t="shared" si="0"/>
        <v>0</v>
      </c>
      <c r="N43" s="7">
        <v>0</v>
      </c>
      <c r="O43" s="7">
        <v>0</v>
      </c>
      <c r="P43" s="7">
        <f t="shared" si="4"/>
        <v>0</v>
      </c>
      <c r="Q43" s="17">
        <f t="shared" si="5"/>
        <v>533</v>
      </c>
      <c r="R43" s="17">
        <f t="shared" si="6"/>
        <v>221</v>
      </c>
      <c r="S43" s="17">
        <f t="shared" si="7"/>
        <v>754</v>
      </c>
    </row>
    <row r="44" spans="1:19" s="2" customFormat="1" ht="30" customHeight="1">
      <c r="A44" s="12" t="s">
        <v>139</v>
      </c>
      <c r="B44" s="14">
        <f>SUM(B40:B43)</f>
        <v>7953</v>
      </c>
      <c r="C44" s="14">
        <f>SUM(C40:C43)</f>
        <v>4090</v>
      </c>
      <c r="D44" s="14">
        <f t="shared" si="1"/>
        <v>12043</v>
      </c>
      <c r="E44" s="14">
        <f>SUM(E40:E43)</f>
        <v>9416</v>
      </c>
      <c r="F44" s="14">
        <f>SUM(F40:F43)</f>
        <v>2471</v>
      </c>
      <c r="G44" s="14">
        <f t="shared" si="2"/>
        <v>11887</v>
      </c>
      <c r="H44" s="14">
        <f>SUM(H40:H43)</f>
        <v>998</v>
      </c>
      <c r="I44" s="14">
        <f>SUM(I40:I43)</f>
        <v>493</v>
      </c>
      <c r="J44" s="14">
        <f t="shared" si="3"/>
        <v>1491</v>
      </c>
      <c r="K44" s="14">
        <f>SUM(K40:K43)</f>
        <v>606</v>
      </c>
      <c r="L44" s="14">
        <f>SUM(L40:L43)</f>
        <v>247</v>
      </c>
      <c r="M44" s="14">
        <f t="shared" si="0"/>
        <v>853</v>
      </c>
      <c r="N44" s="14">
        <f>SUM(N40:N43)</f>
        <v>190</v>
      </c>
      <c r="O44" s="14">
        <f>SUM(O40:O43)</f>
        <v>83</v>
      </c>
      <c r="P44" s="14">
        <f t="shared" si="4"/>
        <v>273</v>
      </c>
      <c r="Q44" s="17">
        <f t="shared" si="5"/>
        <v>19163</v>
      </c>
      <c r="R44" s="17">
        <f t="shared" si="6"/>
        <v>7384</v>
      </c>
      <c r="S44" s="17">
        <f t="shared" si="7"/>
        <v>26547</v>
      </c>
    </row>
    <row r="45" spans="1:19" s="2" customFormat="1" ht="30" customHeight="1">
      <c r="A45" s="12" t="s">
        <v>57</v>
      </c>
      <c r="B45" s="7">
        <v>1235</v>
      </c>
      <c r="C45" s="7">
        <v>5412</v>
      </c>
      <c r="D45" s="7">
        <f t="shared" si="1"/>
        <v>6647</v>
      </c>
      <c r="E45" s="7">
        <v>829</v>
      </c>
      <c r="F45" s="7">
        <v>2839</v>
      </c>
      <c r="G45" s="7">
        <f t="shared" si="2"/>
        <v>3668</v>
      </c>
      <c r="H45" s="7">
        <v>155</v>
      </c>
      <c r="I45" s="7">
        <v>689</v>
      </c>
      <c r="J45" s="7">
        <f t="shared" si="3"/>
        <v>844</v>
      </c>
      <c r="K45" s="7">
        <v>809</v>
      </c>
      <c r="L45" s="7">
        <v>4592</v>
      </c>
      <c r="M45" s="7">
        <f t="shared" si="0"/>
        <v>5401</v>
      </c>
      <c r="N45" s="7">
        <v>534</v>
      </c>
      <c r="O45" s="7">
        <v>3168</v>
      </c>
      <c r="P45" s="7">
        <f t="shared" si="4"/>
        <v>3702</v>
      </c>
      <c r="Q45" s="17">
        <f t="shared" si="5"/>
        <v>3562</v>
      </c>
      <c r="R45" s="17">
        <f t="shared" si="6"/>
        <v>16700</v>
      </c>
      <c r="S45" s="17">
        <f t="shared" si="7"/>
        <v>20262</v>
      </c>
    </row>
    <row r="46" spans="1:19" s="2" customFormat="1" ht="30" customHeight="1">
      <c r="A46" s="12" t="s">
        <v>564</v>
      </c>
      <c r="B46" s="7">
        <v>57</v>
      </c>
      <c r="C46" s="7">
        <v>337</v>
      </c>
      <c r="D46" s="7">
        <f t="shared" si="1"/>
        <v>394</v>
      </c>
      <c r="E46" s="7">
        <v>0</v>
      </c>
      <c r="F46" s="7">
        <v>0</v>
      </c>
      <c r="G46" s="7">
        <f t="shared" si="2"/>
        <v>0</v>
      </c>
      <c r="H46" s="7">
        <v>0</v>
      </c>
      <c r="I46" s="7">
        <v>0</v>
      </c>
      <c r="J46" s="7">
        <f t="shared" si="3"/>
        <v>0</v>
      </c>
      <c r="K46" s="7">
        <v>0</v>
      </c>
      <c r="L46" s="7">
        <v>0</v>
      </c>
      <c r="M46" s="7">
        <f t="shared" si="0"/>
        <v>0</v>
      </c>
      <c r="N46" s="7">
        <v>0</v>
      </c>
      <c r="O46" s="7">
        <v>0</v>
      </c>
      <c r="P46" s="7">
        <f t="shared" si="4"/>
        <v>0</v>
      </c>
      <c r="Q46" s="17">
        <f t="shared" si="5"/>
        <v>57</v>
      </c>
      <c r="R46" s="17">
        <f t="shared" si="6"/>
        <v>337</v>
      </c>
      <c r="S46" s="17">
        <f t="shared" si="7"/>
        <v>394</v>
      </c>
    </row>
    <row r="47" spans="1:19" s="2" customFormat="1" ht="30" customHeight="1">
      <c r="A47" s="12" t="s">
        <v>563</v>
      </c>
      <c r="B47" s="7">
        <v>59</v>
      </c>
      <c r="C47" s="7">
        <v>456</v>
      </c>
      <c r="D47" s="7">
        <f t="shared" si="1"/>
        <v>515</v>
      </c>
      <c r="E47" s="7">
        <v>0</v>
      </c>
      <c r="F47" s="7">
        <v>0</v>
      </c>
      <c r="G47" s="7">
        <f t="shared" si="2"/>
        <v>0</v>
      </c>
      <c r="H47" s="7">
        <v>0</v>
      </c>
      <c r="I47" s="7">
        <v>0</v>
      </c>
      <c r="J47" s="7">
        <f t="shared" si="3"/>
        <v>0</v>
      </c>
      <c r="K47" s="7">
        <v>0</v>
      </c>
      <c r="L47" s="7">
        <v>0</v>
      </c>
      <c r="M47" s="7">
        <f t="shared" si="0"/>
        <v>0</v>
      </c>
      <c r="N47" s="7">
        <v>0</v>
      </c>
      <c r="O47" s="7">
        <v>0</v>
      </c>
      <c r="P47" s="7">
        <f t="shared" si="4"/>
        <v>0</v>
      </c>
      <c r="Q47" s="17">
        <f t="shared" si="5"/>
        <v>59</v>
      </c>
      <c r="R47" s="17">
        <f t="shared" si="6"/>
        <v>456</v>
      </c>
      <c r="S47" s="17">
        <f t="shared" si="7"/>
        <v>515</v>
      </c>
    </row>
    <row r="48" spans="1:19" s="2" customFormat="1" ht="30" customHeight="1">
      <c r="A48" s="12" t="s">
        <v>562</v>
      </c>
      <c r="B48" s="7">
        <v>0</v>
      </c>
      <c r="C48" s="7">
        <v>0</v>
      </c>
      <c r="D48" s="7">
        <f t="shared" si="1"/>
        <v>0</v>
      </c>
      <c r="E48" s="7">
        <v>0</v>
      </c>
      <c r="F48" s="7">
        <v>0</v>
      </c>
      <c r="G48" s="7">
        <f t="shared" si="2"/>
        <v>0</v>
      </c>
      <c r="H48" s="7">
        <v>0</v>
      </c>
      <c r="I48" s="7">
        <v>0</v>
      </c>
      <c r="J48" s="7">
        <f t="shared" si="3"/>
        <v>0</v>
      </c>
      <c r="K48" s="7">
        <v>0</v>
      </c>
      <c r="L48" s="7">
        <v>0</v>
      </c>
      <c r="M48" s="7">
        <f t="shared" si="0"/>
        <v>0</v>
      </c>
      <c r="N48" s="7">
        <v>57</v>
      </c>
      <c r="O48" s="7">
        <v>286</v>
      </c>
      <c r="P48" s="7">
        <f t="shared" si="4"/>
        <v>343</v>
      </c>
      <c r="Q48" s="17">
        <f t="shared" si="5"/>
        <v>57</v>
      </c>
      <c r="R48" s="17">
        <f t="shared" si="6"/>
        <v>286</v>
      </c>
      <c r="S48" s="17">
        <f t="shared" si="7"/>
        <v>343</v>
      </c>
    </row>
    <row r="49" spans="1:19" s="2" customFormat="1" ht="30" customHeight="1">
      <c r="A49" s="12" t="s">
        <v>561</v>
      </c>
      <c r="B49" s="7">
        <v>0</v>
      </c>
      <c r="C49" s="7">
        <v>0</v>
      </c>
      <c r="D49" s="7">
        <f t="shared" si="1"/>
        <v>0</v>
      </c>
      <c r="E49" s="7">
        <v>0</v>
      </c>
      <c r="F49" s="7">
        <v>0</v>
      </c>
      <c r="G49" s="7">
        <f t="shared" si="2"/>
        <v>0</v>
      </c>
      <c r="H49" s="7">
        <v>0</v>
      </c>
      <c r="I49" s="7">
        <v>0</v>
      </c>
      <c r="J49" s="7">
        <f t="shared" si="3"/>
        <v>0</v>
      </c>
      <c r="K49" s="7">
        <v>35</v>
      </c>
      <c r="L49" s="7">
        <v>231</v>
      </c>
      <c r="M49" s="7">
        <f t="shared" si="0"/>
        <v>266</v>
      </c>
      <c r="N49" s="7">
        <v>0</v>
      </c>
      <c r="O49" s="7">
        <v>0</v>
      </c>
      <c r="P49" s="7">
        <f t="shared" si="4"/>
        <v>0</v>
      </c>
      <c r="Q49" s="17">
        <f t="shared" si="5"/>
        <v>35</v>
      </c>
      <c r="R49" s="17">
        <f t="shared" si="6"/>
        <v>231</v>
      </c>
      <c r="S49" s="17">
        <f t="shared" si="7"/>
        <v>266</v>
      </c>
    </row>
    <row r="50" spans="1:19" s="2" customFormat="1" ht="30" customHeight="1">
      <c r="A50" s="12" t="s">
        <v>560</v>
      </c>
      <c r="B50" s="7">
        <v>0</v>
      </c>
      <c r="C50" s="7">
        <v>0</v>
      </c>
      <c r="D50" s="7">
        <f t="shared" si="1"/>
        <v>0</v>
      </c>
      <c r="E50" s="7">
        <v>98</v>
      </c>
      <c r="F50" s="7">
        <v>291</v>
      </c>
      <c r="G50" s="7">
        <f t="shared" si="2"/>
        <v>389</v>
      </c>
      <c r="H50" s="7">
        <v>0</v>
      </c>
      <c r="I50" s="7">
        <v>0</v>
      </c>
      <c r="J50" s="7">
        <f t="shared" si="3"/>
        <v>0</v>
      </c>
      <c r="K50" s="7">
        <v>0</v>
      </c>
      <c r="L50" s="7">
        <v>0</v>
      </c>
      <c r="M50" s="7">
        <f t="shared" si="0"/>
        <v>0</v>
      </c>
      <c r="N50" s="7">
        <v>0</v>
      </c>
      <c r="O50" s="7">
        <v>0</v>
      </c>
      <c r="P50" s="7">
        <f t="shared" si="4"/>
        <v>0</v>
      </c>
      <c r="Q50" s="17">
        <f t="shared" si="5"/>
        <v>98</v>
      </c>
      <c r="R50" s="17">
        <f t="shared" si="6"/>
        <v>291</v>
      </c>
      <c r="S50" s="17">
        <f t="shared" si="7"/>
        <v>389</v>
      </c>
    </row>
    <row r="51" spans="1:19" s="2" customFormat="1" ht="30" customHeight="1">
      <c r="A51" s="12" t="s">
        <v>559</v>
      </c>
      <c r="B51" s="7">
        <v>0</v>
      </c>
      <c r="C51" s="7">
        <v>0</v>
      </c>
      <c r="D51" s="7">
        <f t="shared" si="1"/>
        <v>0</v>
      </c>
      <c r="E51" s="7">
        <v>0</v>
      </c>
      <c r="F51" s="7">
        <v>0</v>
      </c>
      <c r="G51" s="7">
        <f t="shared" si="2"/>
        <v>0</v>
      </c>
      <c r="H51" s="7">
        <v>80</v>
      </c>
      <c r="I51" s="7">
        <v>195</v>
      </c>
      <c r="J51" s="7">
        <f t="shared" si="3"/>
        <v>275</v>
      </c>
      <c r="K51" s="7">
        <v>0</v>
      </c>
      <c r="L51" s="7">
        <v>0</v>
      </c>
      <c r="M51" s="7">
        <f t="shared" si="0"/>
        <v>0</v>
      </c>
      <c r="N51" s="7">
        <v>0</v>
      </c>
      <c r="O51" s="7">
        <v>0</v>
      </c>
      <c r="P51" s="7">
        <f t="shared" si="4"/>
        <v>0</v>
      </c>
      <c r="Q51" s="17">
        <f t="shared" si="5"/>
        <v>80</v>
      </c>
      <c r="R51" s="17">
        <f t="shared" si="6"/>
        <v>195</v>
      </c>
      <c r="S51" s="17">
        <f t="shared" si="7"/>
        <v>275</v>
      </c>
    </row>
    <row r="52" spans="1:19" s="2" customFormat="1" ht="30" customHeight="1">
      <c r="A52" s="12" t="s">
        <v>558</v>
      </c>
      <c r="B52" s="7">
        <v>0</v>
      </c>
      <c r="C52" s="7">
        <v>0</v>
      </c>
      <c r="D52" s="7">
        <f t="shared" si="1"/>
        <v>0</v>
      </c>
      <c r="E52" s="7">
        <v>0</v>
      </c>
      <c r="F52" s="7">
        <v>0</v>
      </c>
      <c r="G52" s="7">
        <f t="shared" si="2"/>
        <v>0</v>
      </c>
      <c r="H52" s="7">
        <v>73</v>
      </c>
      <c r="I52" s="7">
        <v>211</v>
      </c>
      <c r="J52" s="7">
        <f t="shared" si="3"/>
        <v>284</v>
      </c>
      <c r="K52" s="7">
        <v>0</v>
      </c>
      <c r="L52" s="7">
        <v>0</v>
      </c>
      <c r="M52" s="7">
        <f t="shared" si="0"/>
        <v>0</v>
      </c>
      <c r="N52" s="7">
        <v>0</v>
      </c>
      <c r="O52" s="7">
        <v>0</v>
      </c>
      <c r="P52" s="7">
        <f t="shared" si="4"/>
        <v>0</v>
      </c>
      <c r="Q52" s="17">
        <f t="shared" si="5"/>
        <v>73</v>
      </c>
      <c r="R52" s="17">
        <f t="shared" si="6"/>
        <v>211</v>
      </c>
      <c r="S52" s="17">
        <f t="shared" si="7"/>
        <v>284</v>
      </c>
    </row>
    <row r="53" spans="1:19" ht="30" customHeight="1">
      <c r="A53" s="13" t="s">
        <v>133</v>
      </c>
      <c r="B53" s="24">
        <f>SUM(B45:B52)</f>
        <v>1351</v>
      </c>
      <c r="C53" s="24">
        <f>SUM(C45:C52)</f>
        <v>6205</v>
      </c>
      <c r="D53" s="24">
        <f t="shared" si="1"/>
        <v>7556</v>
      </c>
      <c r="E53" s="24">
        <f>SUM(E45:E52)</f>
        <v>927</v>
      </c>
      <c r="F53" s="24">
        <f>SUM(F45:F52)</f>
        <v>3130</v>
      </c>
      <c r="G53" s="24">
        <f t="shared" si="2"/>
        <v>4057</v>
      </c>
      <c r="H53" s="24">
        <f>SUM(H45:H52)</f>
        <v>308</v>
      </c>
      <c r="I53" s="24">
        <f>SUM(I45:I52)</f>
        <v>1095</v>
      </c>
      <c r="J53" s="24">
        <f t="shared" si="3"/>
        <v>1403</v>
      </c>
      <c r="K53" s="24">
        <f>SUM(K45:K52)</f>
        <v>844</v>
      </c>
      <c r="L53" s="24">
        <f>SUM(L45:L52)</f>
        <v>4823</v>
      </c>
      <c r="M53" s="24">
        <f t="shared" si="0"/>
        <v>5667</v>
      </c>
      <c r="N53" s="24">
        <f>SUM(N45:N52)</f>
        <v>591</v>
      </c>
      <c r="O53" s="24">
        <f>SUM(O45:O52)</f>
        <v>3454</v>
      </c>
      <c r="P53" s="24">
        <f t="shared" si="4"/>
        <v>4045</v>
      </c>
      <c r="Q53" s="22">
        <f t="shared" si="5"/>
        <v>4021</v>
      </c>
      <c r="R53" s="22">
        <f t="shared" si="6"/>
        <v>18707</v>
      </c>
      <c r="S53" s="22">
        <f t="shared" si="7"/>
        <v>22728</v>
      </c>
    </row>
    <row r="54" spans="1:19" s="2" customFormat="1" ht="30" customHeight="1">
      <c r="A54" s="3" t="s">
        <v>78</v>
      </c>
      <c r="B54" s="7">
        <v>359</v>
      </c>
      <c r="C54" s="7">
        <v>445</v>
      </c>
      <c r="D54" s="7">
        <f t="shared" si="1"/>
        <v>804</v>
      </c>
      <c r="E54" s="7">
        <v>42</v>
      </c>
      <c r="F54" s="7">
        <v>99</v>
      </c>
      <c r="G54" s="7">
        <f t="shared" si="2"/>
        <v>141</v>
      </c>
      <c r="H54" s="7">
        <v>0</v>
      </c>
      <c r="I54" s="7">
        <v>0</v>
      </c>
      <c r="J54" s="7">
        <f t="shared" si="3"/>
        <v>0</v>
      </c>
      <c r="K54" s="7">
        <v>0</v>
      </c>
      <c r="L54" s="7">
        <v>0</v>
      </c>
      <c r="M54" s="7">
        <f t="shared" si="0"/>
        <v>0</v>
      </c>
      <c r="N54" s="7">
        <v>0</v>
      </c>
      <c r="O54" s="7">
        <v>0</v>
      </c>
      <c r="P54" s="7">
        <f t="shared" si="4"/>
        <v>0</v>
      </c>
      <c r="Q54" s="17">
        <f t="shared" si="5"/>
        <v>401</v>
      </c>
      <c r="R54" s="17">
        <f t="shared" si="6"/>
        <v>544</v>
      </c>
      <c r="S54" s="17">
        <f t="shared" si="7"/>
        <v>945</v>
      </c>
    </row>
    <row r="55" spans="1:19" s="2" customFormat="1" ht="30" customHeight="1">
      <c r="A55" s="3" t="s">
        <v>64</v>
      </c>
      <c r="B55" s="7">
        <v>0</v>
      </c>
      <c r="C55" s="7">
        <v>0</v>
      </c>
      <c r="D55" s="7">
        <f t="shared" si="1"/>
        <v>0</v>
      </c>
      <c r="E55" s="7">
        <v>0</v>
      </c>
      <c r="F55" s="7">
        <v>0</v>
      </c>
      <c r="G55" s="7">
        <f t="shared" si="2"/>
        <v>0</v>
      </c>
      <c r="H55" s="7">
        <v>0</v>
      </c>
      <c r="I55" s="7">
        <v>0</v>
      </c>
      <c r="J55" s="7">
        <f t="shared" si="3"/>
        <v>0</v>
      </c>
      <c r="K55" s="7">
        <v>335</v>
      </c>
      <c r="L55" s="7">
        <v>121</v>
      </c>
      <c r="M55" s="7">
        <f t="shared" si="0"/>
        <v>456</v>
      </c>
      <c r="N55" s="7">
        <v>99</v>
      </c>
      <c r="O55" s="7">
        <v>40</v>
      </c>
      <c r="P55" s="7">
        <f t="shared" si="4"/>
        <v>139</v>
      </c>
      <c r="Q55" s="17">
        <f t="shared" si="5"/>
        <v>434</v>
      </c>
      <c r="R55" s="17">
        <f t="shared" si="6"/>
        <v>161</v>
      </c>
      <c r="S55" s="17">
        <f t="shared" si="7"/>
        <v>595</v>
      </c>
    </row>
    <row r="56" spans="1:19" s="2" customFormat="1" ht="30" customHeight="1">
      <c r="A56" s="3" t="s">
        <v>59</v>
      </c>
      <c r="B56" s="7">
        <v>4396</v>
      </c>
      <c r="C56" s="7">
        <v>4222</v>
      </c>
      <c r="D56" s="7">
        <f t="shared" si="1"/>
        <v>8618</v>
      </c>
      <c r="E56" s="7">
        <v>364</v>
      </c>
      <c r="F56" s="7">
        <v>488</v>
      </c>
      <c r="G56" s="7">
        <f t="shared" si="2"/>
        <v>852</v>
      </c>
      <c r="H56" s="7">
        <v>0</v>
      </c>
      <c r="I56" s="7">
        <v>0</v>
      </c>
      <c r="J56" s="7">
        <f t="shared" si="3"/>
        <v>0</v>
      </c>
      <c r="K56" s="7">
        <v>0</v>
      </c>
      <c r="L56" s="7">
        <v>0</v>
      </c>
      <c r="M56" s="7">
        <f t="shared" si="0"/>
        <v>0</v>
      </c>
      <c r="N56" s="7">
        <v>0</v>
      </c>
      <c r="O56" s="7">
        <v>0</v>
      </c>
      <c r="P56" s="7">
        <f t="shared" si="4"/>
        <v>0</v>
      </c>
      <c r="Q56" s="17">
        <f t="shared" si="5"/>
        <v>4760</v>
      </c>
      <c r="R56" s="17">
        <f t="shared" si="6"/>
        <v>4710</v>
      </c>
      <c r="S56" s="17">
        <f t="shared" si="7"/>
        <v>9470</v>
      </c>
    </row>
    <row r="57" spans="1:19" s="2" customFormat="1" ht="30" customHeight="1">
      <c r="A57" s="3" t="s">
        <v>62</v>
      </c>
      <c r="B57" s="7">
        <v>349</v>
      </c>
      <c r="C57" s="7">
        <v>186</v>
      </c>
      <c r="D57" s="7">
        <f t="shared" si="1"/>
        <v>535</v>
      </c>
      <c r="E57" s="7">
        <v>0</v>
      </c>
      <c r="F57" s="7">
        <v>0</v>
      </c>
      <c r="G57" s="7">
        <f t="shared" si="2"/>
        <v>0</v>
      </c>
      <c r="H57" s="7">
        <v>0</v>
      </c>
      <c r="I57" s="7">
        <v>0</v>
      </c>
      <c r="J57" s="7">
        <f t="shared" si="3"/>
        <v>0</v>
      </c>
      <c r="K57" s="7">
        <v>0</v>
      </c>
      <c r="L57" s="7">
        <v>0</v>
      </c>
      <c r="M57" s="7">
        <f t="shared" si="0"/>
        <v>0</v>
      </c>
      <c r="N57" s="7">
        <v>0</v>
      </c>
      <c r="O57" s="7">
        <v>0</v>
      </c>
      <c r="P57" s="7">
        <f t="shared" si="4"/>
        <v>0</v>
      </c>
      <c r="Q57" s="17">
        <f t="shared" si="5"/>
        <v>349</v>
      </c>
      <c r="R57" s="17">
        <f t="shared" si="6"/>
        <v>186</v>
      </c>
      <c r="S57" s="17">
        <f t="shared" si="7"/>
        <v>535</v>
      </c>
    </row>
    <row r="58" spans="1:19" s="2" customFormat="1" ht="30" customHeight="1">
      <c r="A58" s="3" t="s">
        <v>63</v>
      </c>
      <c r="B58" s="7">
        <v>0</v>
      </c>
      <c r="C58" s="7">
        <v>0</v>
      </c>
      <c r="D58" s="7">
        <f t="shared" si="1"/>
        <v>0</v>
      </c>
      <c r="E58" s="7">
        <v>0</v>
      </c>
      <c r="F58" s="7">
        <v>0</v>
      </c>
      <c r="G58" s="7">
        <f t="shared" si="2"/>
        <v>0</v>
      </c>
      <c r="H58" s="7">
        <v>0</v>
      </c>
      <c r="I58" s="7">
        <v>0</v>
      </c>
      <c r="J58" s="7">
        <f t="shared" si="3"/>
        <v>0</v>
      </c>
      <c r="K58" s="7">
        <v>0</v>
      </c>
      <c r="L58" s="7">
        <v>0</v>
      </c>
      <c r="M58" s="7">
        <f t="shared" si="0"/>
        <v>0</v>
      </c>
      <c r="N58" s="7">
        <v>130</v>
      </c>
      <c r="O58" s="7">
        <v>64</v>
      </c>
      <c r="P58" s="7">
        <f t="shared" si="4"/>
        <v>194</v>
      </c>
      <c r="Q58" s="17">
        <f t="shared" si="5"/>
        <v>130</v>
      </c>
      <c r="R58" s="17">
        <f t="shared" si="6"/>
        <v>64</v>
      </c>
      <c r="S58" s="17">
        <f t="shared" si="7"/>
        <v>194</v>
      </c>
    </row>
    <row r="59" spans="1:19" s="2" customFormat="1" ht="30" customHeight="1">
      <c r="A59" s="3" t="s">
        <v>66</v>
      </c>
      <c r="B59" s="7">
        <v>0</v>
      </c>
      <c r="C59" s="7">
        <v>0</v>
      </c>
      <c r="D59" s="7">
        <f t="shared" si="1"/>
        <v>0</v>
      </c>
      <c r="E59" s="7">
        <v>0</v>
      </c>
      <c r="F59" s="7">
        <v>0</v>
      </c>
      <c r="G59" s="7">
        <f t="shared" si="2"/>
        <v>0</v>
      </c>
      <c r="H59" s="7">
        <v>0</v>
      </c>
      <c r="I59" s="7">
        <v>0</v>
      </c>
      <c r="J59" s="7">
        <f t="shared" si="3"/>
        <v>0</v>
      </c>
      <c r="K59" s="7">
        <v>0</v>
      </c>
      <c r="L59" s="7">
        <v>0</v>
      </c>
      <c r="M59" s="7">
        <f t="shared" si="0"/>
        <v>0</v>
      </c>
      <c r="N59" s="7">
        <v>95</v>
      </c>
      <c r="O59" s="7">
        <v>92</v>
      </c>
      <c r="P59" s="7">
        <f t="shared" si="4"/>
        <v>187</v>
      </c>
      <c r="Q59" s="17">
        <f t="shared" si="5"/>
        <v>95</v>
      </c>
      <c r="R59" s="17">
        <f t="shared" si="6"/>
        <v>92</v>
      </c>
      <c r="S59" s="17">
        <f t="shared" si="7"/>
        <v>187</v>
      </c>
    </row>
    <row r="60" spans="1:19" s="2" customFormat="1" ht="30" customHeight="1">
      <c r="A60" s="3" t="s">
        <v>65</v>
      </c>
      <c r="B60" s="7">
        <v>0</v>
      </c>
      <c r="C60" s="7">
        <v>0</v>
      </c>
      <c r="D60" s="7">
        <f t="shared" si="1"/>
        <v>0</v>
      </c>
      <c r="E60" s="7">
        <v>0</v>
      </c>
      <c r="F60" s="7">
        <v>0</v>
      </c>
      <c r="G60" s="7">
        <f t="shared" si="2"/>
        <v>0</v>
      </c>
      <c r="H60" s="7">
        <v>0</v>
      </c>
      <c r="I60" s="7">
        <v>0</v>
      </c>
      <c r="J60" s="7">
        <f t="shared" si="3"/>
        <v>0</v>
      </c>
      <c r="K60" s="7">
        <v>0</v>
      </c>
      <c r="L60" s="7">
        <v>0</v>
      </c>
      <c r="M60" s="7">
        <f t="shared" si="0"/>
        <v>0</v>
      </c>
      <c r="N60" s="7">
        <v>157</v>
      </c>
      <c r="O60" s="7">
        <v>223</v>
      </c>
      <c r="P60" s="7">
        <f t="shared" si="4"/>
        <v>380</v>
      </c>
      <c r="Q60" s="17">
        <f t="shared" si="5"/>
        <v>157</v>
      </c>
      <c r="R60" s="17">
        <f t="shared" si="6"/>
        <v>223</v>
      </c>
      <c r="S60" s="17">
        <f t="shared" si="7"/>
        <v>380</v>
      </c>
    </row>
    <row r="61" spans="1:19" s="2" customFormat="1" ht="30" customHeight="1">
      <c r="A61" s="10" t="s">
        <v>67</v>
      </c>
      <c r="B61" s="17">
        <f>B4+B5+B6+B7+B8+B9+B10+B11+B12+B18+B23+B24+B25+B29+B30+B39+B44+B53+B54+B55+B56+B57+B58+B59+B60</f>
        <v>53018</v>
      </c>
      <c r="C61" s="17">
        <f>C4+C5+C6+C7+C8+C9+C10+C11+C12+C18+C23+C24+C25+C29+C30+C39+C44+C53+C54+C55+C56+C57+C58+C59+C60</f>
        <v>53698</v>
      </c>
      <c r="D61" s="17">
        <f t="shared" si="1"/>
        <v>106716</v>
      </c>
      <c r="E61" s="17">
        <f>E4+E5+E6+E7+E8+E9+E10+E11+E12+E18+E23+E24+E25+E29+E30+E39+E44+E53+E54+E55+E56+E57+E58+E59+E60</f>
        <v>39914</v>
      </c>
      <c r="F61" s="17">
        <f>F4+F5+F6+F7+F8+F9+F10+F11+F12+F18+F23+F24+F25+F29+F30+F39+F44+F53+F54+F55+F56+F57+F58+F59+F60</f>
        <v>29270</v>
      </c>
      <c r="G61" s="17">
        <f t="shared" si="2"/>
        <v>69184</v>
      </c>
      <c r="H61" s="17">
        <f>H4+H5+H6+H7+H8+H9+H10+H11+H12+H18+H23+H24+H25+H29+H30+H39+H44+H53+H54+H55+H56+H57+H58+H59+H60</f>
        <v>5614</v>
      </c>
      <c r="I61" s="17">
        <f>I4+I5+I6+I7+I8+I9+I10+I11+I12+I18+I23+I24+I25+I29+I30+I39+I44+I53+I54+I55+I56+I57+I58+I59+I60</f>
        <v>5321</v>
      </c>
      <c r="J61" s="17">
        <f t="shared" si="3"/>
        <v>10935</v>
      </c>
      <c r="K61" s="17">
        <f>K4+K5+K6+K7+K8+K9+K10+K11+K12+K18+K23+K24+K25+K29+K30+K39+K44+K53+K54+K55+K56+K57+K58+K59+K60</f>
        <v>21061</v>
      </c>
      <c r="L61" s="17">
        <f>L4+L5+L6+L7+L8+L9+L10+L11+L12+L18+L23+L24+L25+L29+L30+L39+L44+L53+L54+L55+L56+L57+L58+L59+L60</f>
        <v>26413</v>
      </c>
      <c r="M61" s="17">
        <f t="shared" si="0"/>
        <v>47474</v>
      </c>
      <c r="N61" s="17">
        <f>N4+N5+N6+N7+N8+N9+N10+N11+N12+N18+N23+N24+N25+N29+N30+N39+N44+N53+N54+N55+N56+N57+N58+N59+N60</f>
        <v>15062</v>
      </c>
      <c r="O61" s="17">
        <f>O4+O5+O6+O7+O8+O9+O10+O11+O12+O18+O23+O24+O25+O29+O30+O39+O44+O53+O54+O55+O56+O57+O58+O59+O60</f>
        <v>18132</v>
      </c>
      <c r="P61" s="17">
        <f t="shared" si="4"/>
        <v>33194</v>
      </c>
      <c r="Q61" s="17">
        <f t="shared" si="5"/>
        <v>134669</v>
      </c>
      <c r="R61" s="17">
        <f t="shared" si="6"/>
        <v>132834</v>
      </c>
      <c r="S61" s="17">
        <f t="shared" si="7"/>
        <v>267503</v>
      </c>
    </row>
    <row r="62" spans="1:19" s="2" customFormat="1" ht="30" customHeight="1">
      <c r="A62" s="6"/>
    </row>
    <row r="63" spans="1:19" s="2" customFormat="1" ht="30" customHeight="1">
      <c r="A63" s="6"/>
    </row>
    <row r="64" spans="1:19" s="2" customFormat="1" ht="30" customHeight="1">
      <c r="A64" s="6"/>
    </row>
    <row r="65" spans="1:19" s="2" customFormat="1" ht="30" customHeight="1">
      <c r="A65" s="6"/>
    </row>
    <row r="66" spans="1:19" s="2" customFormat="1" ht="30" customHeight="1">
      <c r="A66" s="6"/>
    </row>
    <row r="67" spans="1:19" s="2" customFormat="1" ht="30" customHeight="1">
      <c r="A67" s="6"/>
    </row>
    <row r="68" spans="1:19" s="2" customFormat="1" ht="30" customHeight="1">
      <c r="A68" s="86" t="s">
        <v>127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1:19" s="2" customFormat="1" ht="30" customHeight="1">
      <c r="A69" s="82" t="s">
        <v>102</v>
      </c>
      <c r="B69" s="82" t="s">
        <v>10</v>
      </c>
      <c r="C69" s="82"/>
      <c r="D69" s="82"/>
      <c r="E69" s="82" t="s">
        <v>11</v>
      </c>
      <c r="F69" s="82"/>
      <c r="G69" s="82"/>
      <c r="H69" s="96" t="s">
        <v>68</v>
      </c>
      <c r="I69" s="96"/>
      <c r="J69" s="96"/>
      <c r="K69" s="82" t="s">
        <v>13</v>
      </c>
      <c r="L69" s="82"/>
      <c r="M69" s="82"/>
      <c r="N69" s="82" t="s">
        <v>14</v>
      </c>
      <c r="O69" s="82"/>
      <c r="P69" s="82"/>
      <c r="Q69" s="82" t="s">
        <v>67</v>
      </c>
      <c r="R69" s="82"/>
      <c r="S69" s="82"/>
    </row>
    <row r="70" spans="1:19" s="2" customFormat="1" ht="30" customHeight="1">
      <c r="A70" s="82"/>
      <c r="B70" s="10" t="s">
        <v>6</v>
      </c>
      <c r="C70" s="10" t="s">
        <v>104</v>
      </c>
      <c r="D70" s="10" t="s">
        <v>8</v>
      </c>
      <c r="E70" s="10" t="s">
        <v>6</v>
      </c>
      <c r="F70" s="10" t="s">
        <v>104</v>
      </c>
      <c r="G70" s="10" t="s">
        <v>8</v>
      </c>
      <c r="H70" s="10" t="s">
        <v>6</v>
      </c>
      <c r="I70" s="10" t="s">
        <v>104</v>
      </c>
      <c r="J70" s="10" t="s">
        <v>8</v>
      </c>
      <c r="K70" s="10" t="s">
        <v>6</v>
      </c>
      <c r="L70" s="10" t="s">
        <v>104</v>
      </c>
      <c r="M70" s="10" t="s">
        <v>8</v>
      </c>
      <c r="N70" s="10" t="s">
        <v>6</v>
      </c>
      <c r="O70" s="10" t="s">
        <v>104</v>
      </c>
      <c r="P70" s="10" t="s">
        <v>8</v>
      </c>
      <c r="Q70" s="10" t="s">
        <v>6</v>
      </c>
      <c r="R70" s="10" t="s">
        <v>7</v>
      </c>
      <c r="S70" s="10" t="s">
        <v>8</v>
      </c>
    </row>
    <row r="71" spans="1:19" s="2" customFormat="1" ht="30" customHeight="1">
      <c r="A71" s="3" t="s">
        <v>9</v>
      </c>
      <c r="B71" s="7">
        <v>583</v>
      </c>
      <c r="C71" s="7">
        <v>187</v>
      </c>
      <c r="D71" s="7">
        <f t="shared" ref="D71:D81" si="8">B71+C71</f>
        <v>770</v>
      </c>
      <c r="E71" s="7">
        <v>522</v>
      </c>
      <c r="F71" s="7">
        <v>137</v>
      </c>
      <c r="G71" s="7">
        <f t="shared" ref="G71:G81" si="9">E71+F71</f>
        <v>659</v>
      </c>
      <c r="H71" s="7">
        <v>0</v>
      </c>
      <c r="I71" s="7">
        <v>0</v>
      </c>
      <c r="J71" s="7">
        <f t="shared" ref="J71:J81" si="10">H71+I71</f>
        <v>0</v>
      </c>
      <c r="K71" s="7">
        <v>180</v>
      </c>
      <c r="L71" s="7">
        <v>73</v>
      </c>
      <c r="M71" s="7">
        <f t="shared" ref="M71:M81" si="11">K71+L71</f>
        <v>253</v>
      </c>
      <c r="N71" s="7">
        <v>10</v>
      </c>
      <c r="O71" s="7">
        <v>1</v>
      </c>
      <c r="P71" s="7">
        <f t="shared" ref="P71:P81" si="12">N71+O71</f>
        <v>11</v>
      </c>
      <c r="Q71" s="17">
        <f t="shared" ref="Q71:R81" si="13">N71+K71+H71+E71+B71</f>
        <v>1295</v>
      </c>
      <c r="R71" s="17">
        <f t="shared" si="13"/>
        <v>398</v>
      </c>
      <c r="S71" s="17">
        <f t="shared" ref="S71:S81" si="14">Q71+R71</f>
        <v>1693</v>
      </c>
    </row>
    <row r="72" spans="1:19" s="2" customFormat="1" ht="30" customHeight="1">
      <c r="A72" s="3" t="s">
        <v>15</v>
      </c>
      <c r="B72" s="7">
        <v>175</v>
      </c>
      <c r="C72" s="7">
        <v>62</v>
      </c>
      <c r="D72" s="7">
        <f t="shared" si="8"/>
        <v>237</v>
      </c>
      <c r="E72" s="7">
        <v>49</v>
      </c>
      <c r="F72" s="7">
        <v>13</v>
      </c>
      <c r="G72" s="7">
        <f t="shared" si="9"/>
        <v>62</v>
      </c>
      <c r="H72" s="7">
        <v>0</v>
      </c>
      <c r="I72" s="7">
        <v>0</v>
      </c>
      <c r="J72" s="7">
        <f t="shared" si="10"/>
        <v>0</v>
      </c>
      <c r="K72" s="7">
        <v>15</v>
      </c>
      <c r="L72" s="7">
        <v>5</v>
      </c>
      <c r="M72" s="7">
        <f t="shared" si="11"/>
        <v>20</v>
      </c>
      <c r="N72" s="7">
        <v>30</v>
      </c>
      <c r="O72" s="7">
        <v>7</v>
      </c>
      <c r="P72" s="7">
        <f t="shared" si="12"/>
        <v>37</v>
      </c>
      <c r="Q72" s="17">
        <f t="shared" si="13"/>
        <v>269</v>
      </c>
      <c r="R72" s="17">
        <f t="shared" si="13"/>
        <v>87</v>
      </c>
      <c r="S72" s="17">
        <f t="shared" si="14"/>
        <v>356</v>
      </c>
    </row>
    <row r="73" spans="1:19" s="2" customFormat="1" ht="30" customHeight="1">
      <c r="A73" s="3" t="s">
        <v>16</v>
      </c>
      <c r="B73" s="7">
        <v>183</v>
      </c>
      <c r="C73" s="7">
        <v>101</v>
      </c>
      <c r="D73" s="7">
        <f t="shared" si="8"/>
        <v>284</v>
      </c>
      <c r="E73" s="7">
        <v>0</v>
      </c>
      <c r="F73" s="7">
        <v>0</v>
      </c>
      <c r="G73" s="7">
        <f t="shared" si="9"/>
        <v>0</v>
      </c>
      <c r="H73" s="7">
        <v>0</v>
      </c>
      <c r="I73" s="7">
        <v>0</v>
      </c>
      <c r="J73" s="7">
        <f t="shared" si="10"/>
        <v>0</v>
      </c>
      <c r="K73" s="7">
        <v>0</v>
      </c>
      <c r="L73" s="7">
        <v>0</v>
      </c>
      <c r="M73" s="7">
        <f t="shared" si="11"/>
        <v>0</v>
      </c>
      <c r="N73" s="7">
        <v>0</v>
      </c>
      <c r="O73" s="7">
        <v>0</v>
      </c>
      <c r="P73" s="7">
        <f t="shared" si="12"/>
        <v>0</v>
      </c>
      <c r="Q73" s="17">
        <f t="shared" si="13"/>
        <v>183</v>
      </c>
      <c r="R73" s="17">
        <f t="shared" si="13"/>
        <v>101</v>
      </c>
      <c r="S73" s="17">
        <f t="shared" si="14"/>
        <v>284</v>
      </c>
    </row>
    <row r="74" spans="1:19" s="2" customFormat="1" ht="30" customHeight="1">
      <c r="A74" s="3" t="s">
        <v>17</v>
      </c>
      <c r="B74" s="7">
        <v>73</v>
      </c>
      <c r="C74" s="7">
        <v>62</v>
      </c>
      <c r="D74" s="7">
        <f t="shared" si="8"/>
        <v>135</v>
      </c>
      <c r="E74" s="7">
        <v>91</v>
      </c>
      <c r="F74" s="7">
        <v>45</v>
      </c>
      <c r="G74" s="7">
        <f t="shared" si="9"/>
        <v>136</v>
      </c>
      <c r="H74" s="7">
        <v>0</v>
      </c>
      <c r="I74" s="7">
        <v>0</v>
      </c>
      <c r="J74" s="7">
        <f t="shared" si="10"/>
        <v>0</v>
      </c>
      <c r="K74" s="7">
        <v>65</v>
      </c>
      <c r="L74" s="7">
        <v>59</v>
      </c>
      <c r="M74" s="7">
        <f t="shared" si="11"/>
        <v>124</v>
      </c>
      <c r="N74" s="7">
        <v>42</v>
      </c>
      <c r="O74" s="7">
        <v>31</v>
      </c>
      <c r="P74" s="7">
        <f t="shared" si="12"/>
        <v>73</v>
      </c>
      <c r="Q74" s="17">
        <f t="shared" si="13"/>
        <v>271</v>
      </c>
      <c r="R74" s="17">
        <f t="shared" si="13"/>
        <v>197</v>
      </c>
      <c r="S74" s="17">
        <f t="shared" si="14"/>
        <v>468</v>
      </c>
    </row>
    <row r="75" spans="1:19" s="2" customFormat="1" ht="30" customHeight="1">
      <c r="A75" s="3" t="s">
        <v>19</v>
      </c>
      <c r="B75" s="7">
        <v>45</v>
      </c>
      <c r="C75" s="7">
        <v>36</v>
      </c>
      <c r="D75" s="7">
        <f t="shared" si="8"/>
        <v>81</v>
      </c>
      <c r="E75" s="7">
        <v>25</v>
      </c>
      <c r="F75" s="7">
        <v>34</v>
      </c>
      <c r="G75" s="7">
        <f t="shared" si="9"/>
        <v>59</v>
      </c>
      <c r="H75" s="7">
        <v>0</v>
      </c>
      <c r="I75" s="7">
        <v>0</v>
      </c>
      <c r="J75" s="7">
        <f t="shared" si="10"/>
        <v>0</v>
      </c>
      <c r="K75" s="7">
        <v>0</v>
      </c>
      <c r="L75" s="7">
        <v>1</v>
      </c>
      <c r="M75" s="7">
        <f t="shared" si="11"/>
        <v>1</v>
      </c>
      <c r="N75" s="7">
        <v>31</v>
      </c>
      <c r="O75" s="7">
        <v>37</v>
      </c>
      <c r="P75" s="7">
        <f t="shared" si="12"/>
        <v>68</v>
      </c>
      <c r="Q75" s="17">
        <f t="shared" si="13"/>
        <v>101</v>
      </c>
      <c r="R75" s="17">
        <f t="shared" si="13"/>
        <v>108</v>
      </c>
      <c r="S75" s="17">
        <f t="shared" si="14"/>
        <v>209</v>
      </c>
    </row>
    <row r="76" spans="1:19" s="2" customFormat="1" ht="30" customHeight="1">
      <c r="A76" s="3" t="s">
        <v>128</v>
      </c>
      <c r="B76" s="7">
        <v>91</v>
      </c>
      <c r="C76" s="7">
        <v>28</v>
      </c>
      <c r="D76" s="7">
        <f t="shared" si="8"/>
        <v>119</v>
      </c>
      <c r="E76" s="7">
        <v>263</v>
      </c>
      <c r="F76" s="7">
        <v>60</v>
      </c>
      <c r="G76" s="7">
        <f t="shared" si="9"/>
        <v>323</v>
      </c>
      <c r="H76" s="7">
        <v>0</v>
      </c>
      <c r="I76" s="7">
        <v>0</v>
      </c>
      <c r="J76" s="7">
        <f t="shared" si="10"/>
        <v>0</v>
      </c>
      <c r="K76" s="7">
        <v>98</v>
      </c>
      <c r="L76" s="7">
        <v>39</v>
      </c>
      <c r="M76" s="7">
        <f t="shared" si="11"/>
        <v>137</v>
      </c>
      <c r="N76" s="7">
        <v>89</v>
      </c>
      <c r="O76" s="7">
        <v>18</v>
      </c>
      <c r="P76" s="7">
        <f t="shared" si="12"/>
        <v>107</v>
      </c>
      <c r="Q76" s="17">
        <f t="shared" si="13"/>
        <v>541</v>
      </c>
      <c r="R76" s="17">
        <f t="shared" si="13"/>
        <v>145</v>
      </c>
      <c r="S76" s="17">
        <f t="shared" si="14"/>
        <v>686</v>
      </c>
    </row>
    <row r="77" spans="1:19" s="2" customFormat="1" ht="30" customHeight="1">
      <c r="A77" s="3" t="s">
        <v>22</v>
      </c>
      <c r="B77" s="7">
        <v>35</v>
      </c>
      <c r="C77" s="7">
        <v>13</v>
      </c>
      <c r="D77" s="7">
        <f t="shared" si="8"/>
        <v>48</v>
      </c>
      <c r="E77" s="7">
        <v>21</v>
      </c>
      <c r="F77" s="7">
        <v>14</v>
      </c>
      <c r="G77" s="7">
        <f t="shared" si="9"/>
        <v>35</v>
      </c>
      <c r="H77" s="7">
        <v>0</v>
      </c>
      <c r="I77" s="7">
        <v>0</v>
      </c>
      <c r="J77" s="7">
        <f t="shared" si="10"/>
        <v>0</v>
      </c>
      <c r="K77" s="7">
        <v>0</v>
      </c>
      <c r="L77" s="7">
        <v>0</v>
      </c>
      <c r="M77" s="7">
        <f t="shared" si="11"/>
        <v>0</v>
      </c>
      <c r="N77" s="7">
        <v>0</v>
      </c>
      <c r="O77" s="7">
        <v>0</v>
      </c>
      <c r="P77" s="7">
        <f t="shared" si="12"/>
        <v>0</v>
      </c>
      <c r="Q77" s="17">
        <f t="shared" si="13"/>
        <v>56</v>
      </c>
      <c r="R77" s="17">
        <f t="shared" si="13"/>
        <v>27</v>
      </c>
      <c r="S77" s="17">
        <f t="shared" si="14"/>
        <v>83</v>
      </c>
    </row>
    <row r="78" spans="1:19" s="2" customFormat="1" ht="30" customHeight="1">
      <c r="A78" s="3" t="s">
        <v>23</v>
      </c>
      <c r="B78" s="7">
        <v>0</v>
      </c>
      <c r="C78" s="7">
        <v>0</v>
      </c>
      <c r="D78" s="7">
        <f t="shared" si="8"/>
        <v>0</v>
      </c>
      <c r="E78" s="7">
        <v>0</v>
      </c>
      <c r="F78" s="7">
        <v>0</v>
      </c>
      <c r="G78" s="7">
        <f t="shared" si="9"/>
        <v>0</v>
      </c>
      <c r="H78" s="7">
        <v>0</v>
      </c>
      <c r="I78" s="7">
        <v>0</v>
      </c>
      <c r="J78" s="7">
        <f t="shared" si="10"/>
        <v>0</v>
      </c>
      <c r="K78" s="7">
        <v>0</v>
      </c>
      <c r="L78" s="7">
        <v>0</v>
      </c>
      <c r="M78" s="7">
        <f t="shared" si="11"/>
        <v>0</v>
      </c>
      <c r="N78" s="7">
        <v>55</v>
      </c>
      <c r="O78" s="7">
        <v>17</v>
      </c>
      <c r="P78" s="7">
        <f t="shared" si="12"/>
        <v>72</v>
      </c>
      <c r="Q78" s="17">
        <f t="shared" si="13"/>
        <v>55</v>
      </c>
      <c r="R78" s="17">
        <f t="shared" si="13"/>
        <v>17</v>
      </c>
      <c r="S78" s="17">
        <f t="shared" si="14"/>
        <v>72</v>
      </c>
    </row>
    <row r="79" spans="1:19" s="2" customFormat="1" ht="30" customHeight="1">
      <c r="A79" s="3" t="s">
        <v>24</v>
      </c>
      <c r="B79" s="7">
        <v>120</v>
      </c>
      <c r="C79" s="7">
        <v>65</v>
      </c>
      <c r="D79" s="7">
        <f t="shared" si="8"/>
        <v>185</v>
      </c>
      <c r="E79" s="7">
        <v>177</v>
      </c>
      <c r="F79" s="7">
        <v>71</v>
      </c>
      <c r="G79" s="7">
        <f t="shared" si="9"/>
        <v>248</v>
      </c>
      <c r="H79" s="7">
        <v>25</v>
      </c>
      <c r="I79" s="7">
        <v>15</v>
      </c>
      <c r="J79" s="7">
        <f t="shared" si="10"/>
        <v>40</v>
      </c>
      <c r="K79" s="7">
        <v>41</v>
      </c>
      <c r="L79" s="7">
        <v>53</v>
      </c>
      <c r="M79" s="7">
        <f t="shared" si="11"/>
        <v>94</v>
      </c>
      <c r="N79" s="7">
        <v>29</v>
      </c>
      <c r="O79" s="7">
        <v>42</v>
      </c>
      <c r="P79" s="7">
        <f t="shared" si="12"/>
        <v>71</v>
      </c>
      <c r="Q79" s="17">
        <f t="shared" si="13"/>
        <v>392</v>
      </c>
      <c r="R79" s="17">
        <f t="shared" si="13"/>
        <v>246</v>
      </c>
      <c r="S79" s="17">
        <f t="shared" si="14"/>
        <v>638</v>
      </c>
    </row>
    <row r="80" spans="1:19" s="2" customFormat="1" ht="30" customHeight="1">
      <c r="A80" s="3" t="s">
        <v>60</v>
      </c>
      <c r="B80" s="7">
        <v>150</v>
      </c>
      <c r="C80" s="7">
        <v>78</v>
      </c>
      <c r="D80" s="7">
        <f t="shared" si="8"/>
        <v>228</v>
      </c>
      <c r="E80" s="7">
        <v>53</v>
      </c>
      <c r="F80" s="7">
        <v>20</v>
      </c>
      <c r="G80" s="7">
        <f t="shared" si="9"/>
        <v>73</v>
      </c>
      <c r="H80" s="7">
        <v>0</v>
      </c>
      <c r="I80" s="7">
        <v>0</v>
      </c>
      <c r="J80" s="7">
        <f t="shared" si="10"/>
        <v>0</v>
      </c>
      <c r="K80" s="7">
        <v>46</v>
      </c>
      <c r="L80" s="7">
        <v>53</v>
      </c>
      <c r="M80" s="7">
        <f t="shared" si="11"/>
        <v>99</v>
      </c>
      <c r="N80" s="7">
        <v>0</v>
      </c>
      <c r="O80" s="7">
        <v>0</v>
      </c>
      <c r="P80" s="7">
        <f t="shared" si="12"/>
        <v>0</v>
      </c>
      <c r="Q80" s="17">
        <f t="shared" si="13"/>
        <v>249</v>
      </c>
      <c r="R80" s="17">
        <f t="shared" si="13"/>
        <v>151</v>
      </c>
      <c r="S80" s="17">
        <f t="shared" si="14"/>
        <v>400</v>
      </c>
    </row>
    <row r="81" spans="1:19" s="2" customFormat="1" ht="30" customHeight="1">
      <c r="A81" s="3" t="s">
        <v>29</v>
      </c>
      <c r="B81" s="7">
        <v>0</v>
      </c>
      <c r="C81" s="7">
        <v>0</v>
      </c>
      <c r="D81" s="7">
        <f t="shared" si="8"/>
        <v>0</v>
      </c>
      <c r="E81" s="7">
        <v>0</v>
      </c>
      <c r="F81" s="7">
        <v>0</v>
      </c>
      <c r="G81" s="7">
        <f t="shared" si="9"/>
        <v>0</v>
      </c>
      <c r="H81" s="7">
        <v>0</v>
      </c>
      <c r="I81" s="7">
        <v>0</v>
      </c>
      <c r="J81" s="7">
        <f t="shared" si="10"/>
        <v>0</v>
      </c>
      <c r="K81" s="7">
        <v>0</v>
      </c>
      <c r="L81" s="7">
        <v>0</v>
      </c>
      <c r="M81" s="7">
        <f t="shared" si="11"/>
        <v>0</v>
      </c>
      <c r="N81" s="7">
        <v>52</v>
      </c>
      <c r="O81" s="7">
        <v>3</v>
      </c>
      <c r="P81" s="7">
        <f t="shared" si="12"/>
        <v>55</v>
      </c>
      <c r="Q81" s="17">
        <f t="shared" si="13"/>
        <v>52</v>
      </c>
      <c r="R81" s="17">
        <f t="shared" si="13"/>
        <v>3</v>
      </c>
      <c r="S81" s="17">
        <f t="shared" si="14"/>
        <v>55</v>
      </c>
    </row>
    <row r="82" spans="1:19" s="2" customFormat="1" ht="30" customHeight="1">
      <c r="A82" s="3" t="s">
        <v>79</v>
      </c>
      <c r="B82" s="7">
        <v>67</v>
      </c>
      <c r="C82" s="7">
        <v>57</v>
      </c>
      <c r="D82" s="7">
        <f t="shared" ref="D82:D98" si="15">B82+C82</f>
        <v>124</v>
      </c>
      <c r="E82" s="7">
        <v>137</v>
      </c>
      <c r="F82" s="7">
        <v>100</v>
      </c>
      <c r="G82" s="7">
        <f t="shared" ref="G82:G98" si="16">E82+F82</f>
        <v>237</v>
      </c>
      <c r="H82" s="7">
        <v>0</v>
      </c>
      <c r="I82" s="7">
        <v>0</v>
      </c>
      <c r="J82" s="7">
        <f t="shared" ref="J82:J98" si="17">H82+I82</f>
        <v>0</v>
      </c>
      <c r="K82" s="7">
        <v>35</v>
      </c>
      <c r="L82" s="7">
        <v>33</v>
      </c>
      <c r="M82" s="7">
        <f t="shared" ref="M82:M98" si="18">K82+L82</f>
        <v>68</v>
      </c>
      <c r="N82" s="7">
        <v>61</v>
      </c>
      <c r="O82" s="7">
        <v>56</v>
      </c>
      <c r="P82" s="7">
        <f t="shared" ref="P82:P98" si="19">N82+O82</f>
        <v>117</v>
      </c>
      <c r="Q82" s="17">
        <f t="shared" ref="Q82:R99" si="20">N82+K82+H82+E82+B82</f>
        <v>300</v>
      </c>
      <c r="R82" s="17">
        <f t="shared" si="20"/>
        <v>246</v>
      </c>
      <c r="S82" s="17">
        <f t="shared" ref="S82:S98" si="21">Q82+R82</f>
        <v>546</v>
      </c>
    </row>
    <row r="83" spans="1:19" s="2" customFormat="1" ht="30" customHeight="1">
      <c r="A83" s="3" t="s">
        <v>37</v>
      </c>
      <c r="B83" s="7">
        <v>0</v>
      </c>
      <c r="C83" s="7">
        <v>0</v>
      </c>
      <c r="D83" s="7">
        <f t="shared" si="15"/>
        <v>0</v>
      </c>
      <c r="E83" s="7">
        <v>0</v>
      </c>
      <c r="F83" s="7">
        <v>0</v>
      </c>
      <c r="G83" s="7">
        <f t="shared" si="16"/>
        <v>0</v>
      </c>
      <c r="H83" s="7">
        <v>0</v>
      </c>
      <c r="I83" s="7">
        <v>0</v>
      </c>
      <c r="J83" s="7">
        <f t="shared" si="17"/>
        <v>0</v>
      </c>
      <c r="K83" s="7">
        <v>0</v>
      </c>
      <c r="L83" s="7">
        <v>0</v>
      </c>
      <c r="M83" s="7">
        <f t="shared" si="18"/>
        <v>0</v>
      </c>
      <c r="N83" s="7">
        <v>0</v>
      </c>
      <c r="O83" s="7">
        <v>0</v>
      </c>
      <c r="P83" s="7">
        <f t="shared" si="19"/>
        <v>0</v>
      </c>
      <c r="Q83" s="17">
        <f t="shared" si="20"/>
        <v>0</v>
      </c>
      <c r="R83" s="17">
        <f t="shared" si="20"/>
        <v>0</v>
      </c>
      <c r="S83" s="17">
        <f t="shared" si="21"/>
        <v>0</v>
      </c>
    </row>
    <row r="84" spans="1:19" s="2" customFormat="1" ht="30" customHeight="1">
      <c r="A84" s="3" t="s">
        <v>80</v>
      </c>
      <c r="B84" s="7">
        <v>342</v>
      </c>
      <c r="C84" s="7">
        <v>329</v>
      </c>
      <c r="D84" s="7">
        <f t="shared" si="15"/>
        <v>671</v>
      </c>
      <c r="E84" s="7">
        <v>89</v>
      </c>
      <c r="F84" s="7">
        <v>80</v>
      </c>
      <c r="G84" s="7">
        <f t="shared" si="16"/>
        <v>169</v>
      </c>
      <c r="H84" s="7">
        <v>0</v>
      </c>
      <c r="I84" s="7">
        <v>0</v>
      </c>
      <c r="J84" s="7">
        <f t="shared" si="17"/>
        <v>0</v>
      </c>
      <c r="K84" s="7">
        <v>83</v>
      </c>
      <c r="L84" s="7">
        <v>64</v>
      </c>
      <c r="M84" s="7">
        <f t="shared" si="18"/>
        <v>147</v>
      </c>
      <c r="N84" s="7">
        <v>82</v>
      </c>
      <c r="O84" s="7">
        <v>90</v>
      </c>
      <c r="P84" s="7">
        <f t="shared" si="19"/>
        <v>172</v>
      </c>
      <c r="Q84" s="17">
        <f t="shared" si="20"/>
        <v>596</v>
      </c>
      <c r="R84" s="17">
        <f t="shared" si="20"/>
        <v>563</v>
      </c>
      <c r="S84" s="17">
        <f t="shared" si="21"/>
        <v>1159</v>
      </c>
    </row>
    <row r="85" spans="1:19" s="2" customFormat="1" ht="30" customHeight="1">
      <c r="A85" s="3" t="s">
        <v>55</v>
      </c>
      <c r="B85" s="7">
        <v>194</v>
      </c>
      <c r="C85" s="7">
        <v>115</v>
      </c>
      <c r="D85" s="7">
        <f t="shared" si="15"/>
        <v>309</v>
      </c>
      <c r="E85" s="7">
        <v>106</v>
      </c>
      <c r="F85" s="7">
        <v>18</v>
      </c>
      <c r="G85" s="7">
        <f t="shared" si="16"/>
        <v>124</v>
      </c>
      <c r="H85" s="7">
        <v>0</v>
      </c>
      <c r="I85" s="7">
        <v>0</v>
      </c>
      <c r="J85" s="7">
        <f t="shared" si="17"/>
        <v>0</v>
      </c>
      <c r="K85" s="7">
        <v>0</v>
      </c>
      <c r="L85" s="7">
        <v>0</v>
      </c>
      <c r="M85" s="7">
        <f t="shared" si="18"/>
        <v>0</v>
      </c>
      <c r="N85" s="7">
        <v>0</v>
      </c>
      <c r="O85" s="7">
        <v>0</v>
      </c>
      <c r="P85" s="7">
        <f t="shared" si="19"/>
        <v>0</v>
      </c>
      <c r="Q85" s="17">
        <f t="shared" si="20"/>
        <v>300</v>
      </c>
      <c r="R85" s="17">
        <f t="shared" si="20"/>
        <v>133</v>
      </c>
      <c r="S85" s="17">
        <f t="shared" si="21"/>
        <v>433</v>
      </c>
    </row>
    <row r="86" spans="1:19" s="2" customFormat="1" ht="30" customHeight="1">
      <c r="A86" s="3" t="s">
        <v>57</v>
      </c>
      <c r="B86" s="7">
        <v>58</v>
      </c>
      <c r="C86" s="7">
        <v>114</v>
      </c>
      <c r="D86" s="7">
        <f t="shared" si="15"/>
        <v>172</v>
      </c>
      <c r="E86" s="7">
        <v>0</v>
      </c>
      <c r="F86" s="7">
        <v>0</v>
      </c>
      <c r="G86" s="7">
        <f t="shared" si="16"/>
        <v>0</v>
      </c>
      <c r="H86" s="7">
        <v>0</v>
      </c>
      <c r="I86" s="7">
        <v>0</v>
      </c>
      <c r="J86" s="7">
        <f t="shared" si="17"/>
        <v>0</v>
      </c>
      <c r="K86" s="7">
        <v>0</v>
      </c>
      <c r="L86" s="7">
        <v>0</v>
      </c>
      <c r="M86" s="7">
        <f t="shared" si="18"/>
        <v>0</v>
      </c>
      <c r="N86" s="7">
        <v>0</v>
      </c>
      <c r="O86" s="7">
        <v>0</v>
      </c>
      <c r="P86" s="7">
        <f t="shared" si="19"/>
        <v>0</v>
      </c>
      <c r="Q86" s="17">
        <f t="shared" si="20"/>
        <v>58</v>
      </c>
      <c r="R86" s="17">
        <f t="shared" si="20"/>
        <v>114</v>
      </c>
      <c r="S86" s="17">
        <f t="shared" si="21"/>
        <v>172</v>
      </c>
    </row>
    <row r="87" spans="1:19" s="2" customFormat="1" ht="30" customHeight="1">
      <c r="A87" s="3" t="s">
        <v>78</v>
      </c>
      <c r="B87" s="7">
        <v>14</v>
      </c>
      <c r="C87" s="7">
        <v>12</v>
      </c>
      <c r="D87" s="7">
        <f t="shared" si="15"/>
        <v>26</v>
      </c>
      <c r="E87" s="7">
        <v>0</v>
      </c>
      <c r="F87" s="7">
        <v>0</v>
      </c>
      <c r="G87" s="7">
        <f t="shared" si="16"/>
        <v>0</v>
      </c>
      <c r="H87" s="7">
        <v>0</v>
      </c>
      <c r="I87" s="7">
        <v>0</v>
      </c>
      <c r="J87" s="7">
        <f t="shared" si="17"/>
        <v>0</v>
      </c>
      <c r="K87" s="7">
        <v>0</v>
      </c>
      <c r="L87" s="7">
        <v>0</v>
      </c>
      <c r="M87" s="7">
        <f t="shared" si="18"/>
        <v>0</v>
      </c>
      <c r="N87" s="7">
        <v>0</v>
      </c>
      <c r="O87" s="7">
        <v>0</v>
      </c>
      <c r="P87" s="7">
        <f t="shared" si="19"/>
        <v>0</v>
      </c>
      <c r="Q87" s="17">
        <f t="shared" si="20"/>
        <v>14</v>
      </c>
      <c r="R87" s="17">
        <f t="shared" si="20"/>
        <v>12</v>
      </c>
      <c r="S87" s="17">
        <f t="shared" si="21"/>
        <v>26</v>
      </c>
    </row>
    <row r="88" spans="1:19" s="2" customFormat="1" ht="30" customHeight="1">
      <c r="A88" s="3" t="s">
        <v>64</v>
      </c>
      <c r="B88" s="7">
        <v>0</v>
      </c>
      <c r="C88" s="7">
        <v>0</v>
      </c>
      <c r="D88" s="7">
        <f t="shared" si="15"/>
        <v>0</v>
      </c>
      <c r="E88" s="7">
        <v>0</v>
      </c>
      <c r="F88" s="7">
        <v>0</v>
      </c>
      <c r="G88" s="7">
        <f t="shared" si="16"/>
        <v>0</v>
      </c>
      <c r="H88" s="7">
        <v>0</v>
      </c>
      <c r="I88" s="7">
        <v>0</v>
      </c>
      <c r="J88" s="7">
        <f t="shared" si="17"/>
        <v>0</v>
      </c>
      <c r="K88" s="7">
        <v>0</v>
      </c>
      <c r="L88" s="7">
        <v>0</v>
      </c>
      <c r="M88" s="7">
        <f t="shared" si="18"/>
        <v>0</v>
      </c>
      <c r="N88" s="7">
        <v>0</v>
      </c>
      <c r="O88" s="7">
        <v>0</v>
      </c>
      <c r="P88" s="7">
        <f t="shared" si="19"/>
        <v>0</v>
      </c>
      <c r="Q88" s="17">
        <f t="shared" si="20"/>
        <v>0</v>
      </c>
      <c r="R88" s="17">
        <f t="shared" si="20"/>
        <v>0</v>
      </c>
      <c r="S88" s="17">
        <f t="shared" si="21"/>
        <v>0</v>
      </c>
    </row>
    <row r="89" spans="1:19" s="2" customFormat="1" ht="30" customHeight="1">
      <c r="A89" s="3" t="s">
        <v>59</v>
      </c>
      <c r="B89" s="7">
        <v>104</v>
      </c>
      <c r="C89" s="7">
        <v>36</v>
      </c>
      <c r="D89" s="7">
        <f t="shared" si="15"/>
        <v>140</v>
      </c>
      <c r="E89" s="7">
        <v>0</v>
      </c>
      <c r="F89" s="7">
        <v>0</v>
      </c>
      <c r="G89" s="7">
        <f t="shared" si="16"/>
        <v>0</v>
      </c>
      <c r="H89" s="7">
        <v>0</v>
      </c>
      <c r="I89" s="7">
        <v>0</v>
      </c>
      <c r="J89" s="7">
        <f t="shared" si="17"/>
        <v>0</v>
      </c>
      <c r="K89" s="7">
        <v>0</v>
      </c>
      <c r="L89" s="7">
        <v>0</v>
      </c>
      <c r="M89" s="7">
        <f t="shared" si="18"/>
        <v>0</v>
      </c>
      <c r="N89" s="7">
        <v>0</v>
      </c>
      <c r="O89" s="7">
        <v>0</v>
      </c>
      <c r="P89" s="7">
        <f t="shared" si="19"/>
        <v>0</v>
      </c>
      <c r="Q89" s="17">
        <f t="shared" si="20"/>
        <v>104</v>
      </c>
      <c r="R89" s="17">
        <f t="shared" si="20"/>
        <v>36</v>
      </c>
      <c r="S89" s="17">
        <f t="shared" si="21"/>
        <v>140</v>
      </c>
    </row>
    <row r="90" spans="1:19" s="2" customFormat="1" ht="30" customHeight="1">
      <c r="A90" s="3" t="s">
        <v>62</v>
      </c>
      <c r="B90" s="7">
        <v>52</v>
      </c>
      <c r="C90" s="7">
        <v>20</v>
      </c>
      <c r="D90" s="7">
        <f t="shared" si="15"/>
        <v>72</v>
      </c>
      <c r="E90" s="7">
        <v>0</v>
      </c>
      <c r="F90" s="7">
        <v>0</v>
      </c>
      <c r="G90" s="7">
        <f t="shared" si="16"/>
        <v>0</v>
      </c>
      <c r="H90" s="7">
        <v>0</v>
      </c>
      <c r="I90" s="7">
        <v>0</v>
      </c>
      <c r="J90" s="7">
        <f t="shared" si="17"/>
        <v>0</v>
      </c>
      <c r="K90" s="7">
        <v>0</v>
      </c>
      <c r="L90" s="7">
        <v>0</v>
      </c>
      <c r="M90" s="7">
        <f t="shared" si="18"/>
        <v>0</v>
      </c>
      <c r="N90" s="7">
        <v>0</v>
      </c>
      <c r="O90" s="7">
        <v>0</v>
      </c>
      <c r="P90" s="7">
        <f t="shared" si="19"/>
        <v>0</v>
      </c>
      <c r="Q90" s="17">
        <f t="shared" si="20"/>
        <v>52</v>
      </c>
      <c r="R90" s="17">
        <f t="shared" si="20"/>
        <v>20</v>
      </c>
      <c r="S90" s="17">
        <f t="shared" si="21"/>
        <v>72</v>
      </c>
    </row>
    <row r="91" spans="1:19" s="2" customFormat="1" ht="30" customHeight="1">
      <c r="A91" s="3" t="s">
        <v>129</v>
      </c>
      <c r="B91" s="7">
        <v>563</v>
      </c>
      <c r="C91" s="7">
        <v>386</v>
      </c>
      <c r="D91" s="7">
        <f t="shared" si="15"/>
        <v>949</v>
      </c>
      <c r="E91" s="7">
        <v>195</v>
      </c>
      <c r="F91" s="7">
        <v>90</v>
      </c>
      <c r="G91" s="7">
        <f t="shared" si="16"/>
        <v>285</v>
      </c>
      <c r="H91" s="7">
        <v>0</v>
      </c>
      <c r="I91" s="7">
        <v>0</v>
      </c>
      <c r="J91" s="7">
        <f t="shared" si="17"/>
        <v>0</v>
      </c>
      <c r="K91" s="7">
        <v>520</v>
      </c>
      <c r="L91" s="7">
        <v>1027</v>
      </c>
      <c r="M91" s="7">
        <f t="shared" si="18"/>
        <v>1547</v>
      </c>
      <c r="N91" s="7">
        <v>659</v>
      </c>
      <c r="O91" s="7">
        <v>353</v>
      </c>
      <c r="P91" s="7">
        <f t="shared" si="19"/>
        <v>1012</v>
      </c>
      <c r="Q91" s="17">
        <f t="shared" si="20"/>
        <v>1937</v>
      </c>
      <c r="R91" s="17">
        <f t="shared" si="20"/>
        <v>1856</v>
      </c>
      <c r="S91" s="17">
        <f t="shared" si="21"/>
        <v>3793</v>
      </c>
    </row>
    <row r="92" spans="1:19" s="2" customFormat="1" ht="30" customHeight="1">
      <c r="A92" s="3" t="s">
        <v>84</v>
      </c>
      <c r="B92" s="7">
        <v>0</v>
      </c>
      <c r="C92" s="7">
        <v>0</v>
      </c>
      <c r="D92" s="7">
        <f t="shared" si="15"/>
        <v>0</v>
      </c>
      <c r="E92" s="7">
        <v>62</v>
      </c>
      <c r="F92" s="7">
        <v>3</v>
      </c>
      <c r="G92" s="7">
        <f t="shared" si="16"/>
        <v>65</v>
      </c>
      <c r="H92" s="7">
        <v>0</v>
      </c>
      <c r="I92" s="7">
        <v>0</v>
      </c>
      <c r="J92" s="7">
        <f t="shared" si="17"/>
        <v>0</v>
      </c>
      <c r="K92" s="7">
        <v>0</v>
      </c>
      <c r="L92" s="7">
        <v>0</v>
      </c>
      <c r="M92" s="7">
        <f t="shared" si="18"/>
        <v>0</v>
      </c>
      <c r="N92" s="7">
        <v>0</v>
      </c>
      <c r="O92" s="7">
        <v>0</v>
      </c>
      <c r="P92" s="7">
        <f t="shared" si="19"/>
        <v>0</v>
      </c>
      <c r="Q92" s="17">
        <f t="shared" si="20"/>
        <v>62</v>
      </c>
      <c r="R92" s="17">
        <f t="shared" si="20"/>
        <v>3</v>
      </c>
      <c r="S92" s="17">
        <f t="shared" si="21"/>
        <v>65</v>
      </c>
    </row>
    <row r="93" spans="1:19" s="2" customFormat="1" ht="30" customHeight="1">
      <c r="A93" s="3" t="s">
        <v>130</v>
      </c>
      <c r="B93" s="7">
        <v>11</v>
      </c>
      <c r="C93" s="7">
        <v>8</v>
      </c>
      <c r="D93" s="7">
        <f t="shared" si="15"/>
        <v>19</v>
      </c>
      <c r="E93" s="7">
        <v>0</v>
      </c>
      <c r="F93" s="7">
        <v>0</v>
      </c>
      <c r="G93" s="7">
        <f t="shared" si="16"/>
        <v>0</v>
      </c>
      <c r="H93" s="7">
        <v>0</v>
      </c>
      <c r="I93" s="7">
        <v>0</v>
      </c>
      <c r="J93" s="7">
        <f t="shared" si="17"/>
        <v>0</v>
      </c>
      <c r="K93" s="7">
        <v>0</v>
      </c>
      <c r="L93" s="7">
        <v>0</v>
      </c>
      <c r="M93" s="7">
        <f t="shared" si="18"/>
        <v>0</v>
      </c>
      <c r="N93" s="7">
        <v>0</v>
      </c>
      <c r="O93" s="7">
        <v>0</v>
      </c>
      <c r="P93" s="7">
        <f t="shared" si="19"/>
        <v>0</v>
      </c>
      <c r="Q93" s="17">
        <f t="shared" si="20"/>
        <v>11</v>
      </c>
      <c r="R93" s="17">
        <f t="shared" si="20"/>
        <v>8</v>
      </c>
      <c r="S93" s="17">
        <f t="shared" si="21"/>
        <v>19</v>
      </c>
    </row>
    <row r="94" spans="1:19" s="2" customFormat="1" ht="60.75" customHeight="1">
      <c r="A94" s="3" t="s">
        <v>131</v>
      </c>
      <c r="B94" s="7">
        <v>38</v>
      </c>
      <c r="C94" s="7">
        <v>16</v>
      </c>
      <c r="D94" s="7">
        <f t="shared" si="15"/>
        <v>54</v>
      </c>
      <c r="E94" s="7">
        <v>0</v>
      </c>
      <c r="F94" s="7">
        <v>0</v>
      </c>
      <c r="G94" s="7">
        <f t="shared" si="16"/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f t="shared" si="18"/>
        <v>0</v>
      </c>
      <c r="N94" s="7">
        <v>0</v>
      </c>
      <c r="O94" s="7">
        <v>0</v>
      </c>
      <c r="P94" s="7">
        <f t="shared" si="19"/>
        <v>0</v>
      </c>
      <c r="Q94" s="17">
        <f t="shared" si="20"/>
        <v>38</v>
      </c>
      <c r="R94" s="17">
        <f t="shared" si="20"/>
        <v>16</v>
      </c>
      <c r="S94" s="17">
        <f t="shared" si="21"/>
        <v>54</v>
      </c>
    </row>
    <row r="95" spans="1:19" s="2" customFormat="1" ht="60.75" customHeight="1">
      <c r="A95" s="3" t="s">
        <v>569</v>
      </c>
      <c r="B95" s="7"/>
      <c r="C95" s="7"/>
      <c r="D95" s="7"/>
      <c r="E95" s="7"/>
      <c r="F95" s="7"/>
      <c r="G95" s="7"/>
      <c r="H95" s="7"/>
      <c r="I95" s="7"/>
      <c r="J95" s="7"/>
      <c r="K95" s="7">
        <v>0</v>
      </c>
      <c r="L95" s="7">
        <v>1</v>
      </c>
      <c r="M95" s="7">
        <f t="shared" si="18"/>
        <v>1</v>
      </c>
      <c r="N95" s="7"/>
      <c r="O95" s="7"/>
      <c r="P95" s="7"/>
      <c r="Q95" s="17">
        <f t="shared" ref="Q95:Q96" si="22">N95+K95+H95+E95+B95</f>
        <v>0</v>
      </c>
      <c r="R95" s="17">
        <f t="shared" ref="R95:R96" si="23">O95+L95+I95+F95+C95</f>
        <v>1</v>
      </c>
      <c r="S95" s="17">
        <f t="shared" ref="S95:S96" si="24">Q95+R95</f>
        <v>1</v>
      </c>
    </row>
    <row r="96" spans="1:19" s="2" customFormat="1" ht="60.75" customHeight="1">
      <c r="A96" s="3" t="s">
        <v>570</v>
      </c>
      <c r="B96" s="7"/>
      <c r="C96" s="7"/>
      <c r="D96" s="7"/>
      <c r="E96" s="7"/>
      <c r="F96" s="7"/>
      <c r="G96" s="7"/>
      <c r="H96" s="7"/>
      <c r="I96" s="7"/>
      <c r="J96" s="7"/>
      <c r="K96" s="7">
        <v>5</v>
      </c>
      <c r="L96" s="7">
        <v>4</v>
      </c>
      <c r="M96" s="7">
        <f t="shared" si="18"/>
        <v>9</v>
      </c>
      <c r="N96" s="7"/>
      <c r="O96" s="7"/>
      <c r="P96" s="7"/>
      <c r="Q96" s="17">
        <f t="shared" si="22"/>
        <v>5</v>
      </c>
      <c r="R96" s="17">
        <f t="shared" si="23"/>
        <v>4</v>
      </c>
      <c r="S96" s="17">
        <f t="shared" si="24"/>
        <v>9</v>
      </c>
    </row>
    <row r="97" spans="1:19" s="2" customFormat="1" ht="57" customHeight="1">
      <c r="A97" s="3" t="s">
        <v>85</v>
      </c>
      <c r="B97" s="7">
        <v>30</v>
      </c>
      <c r="C97" s="7">
        <v>51</v>
      </c>
      <c r="D97" s="7">
        <f t="shared" si="15"/>
        <v>81</v>
      </c>
      <c r="E97" s="7">
        <v>0</v>
      </c>
      <c r="F97" s="7">
        <v>0</v>
      </c>
      <c r="G97" s="7">
        <f t="shared" si="16"/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f t="shared" si="18"/>
        <v>0</v>
      </c>
      <c r="N97" s="7">
        <v>0</v>
      </c>
      <c r="O97" s="7">
        <v>0</v>
      </c>
      <c r="P97" s="7">
        <f t="shared" si="19"/>
        <v>0</v>
      </c>
      <c r="Q97" s="17">
        <f t="shared" si="20"/>
        <v>30</v>
      </c>
      <c r="R97" s="17">
        <f t="shared" si="20"/>
        <v>51</v>
      </c>
      <c r="S97" s="17">
        <f t="shared" si="21"/>
        <v>81</v>
      </c>
    </row>
    <row r="98" spans="1:19" s="2" customFormat="1" ht="59.25" customHeight="1">
      <c r="A98" s="3" t="s">
        <v>132</v>
      </c>
      <c r="B98" s="7">
        <v>9</v>
      </c>
      <c r="C98" s="7">
        <v>16</v>
      </c>
      <c r="D98" s="7">
        <f t="shared" si="15"/>
        <v>25</v>
      </c>
      <c r="E98" s="7">
        <v>0</v>
      </c>
      <c r="F98" s="7">
        <v>0</v>
      </c>
      <c r="G98" s="7">
        <f t="shared" si="16"/>
        <v>0</v>
      </c>
      <c r="H98" s="7">
        <v>0</v>
      </c>
      <c r="I98" s="7">
        <v>0</v>
      </c>
      <c r="J98" s="7">
        <f t="shared" si="17"/>
        <v>0</v>
      </c>
      <c r="K98" s="7">
        <v>0</v>
      </c>
      <c r="L98" s="7">
        <v>0</v>
      </c>
      <c r="M98" s="7">
        <f t="shared" si="18"/>
        <v>0</v>
      </c>
      <c r="N98" s="7">
        <v>0</v>
      </c>
      <c r="O98" s="7">
        <v>0</v>
      </c>
      <c r="P98" s="7">
        <f t="shared" si="19"/>
        <v>0</v>
      </c>
      <c r="Q98" s="17">
        <f t="shared" si="20"/>
        <v>9</v>
      </c>
      <c r="R98" s="17">
        <f t="shared" si="20"/>
        <v>16</v>
      </c>
      <c r="S98" s="17">
        <f t="shared" si="21"/>
        <v>25</v>
      </c>
    </row>
    <row r="99" spans="1:19" s="2" customFormat="1" ht="30" customHeight="1">
      <c r="A99" s="10" t="s">
        <v>69</v>
      </c>
      <c r="B99" s="17">
        <f>SUM(B71:B98)</f>
        <v>2937</v>
      </c>
      <c r="C99" s="17">
        <f>SUM(C71:C98)</f>
        <v>1792</v>
      </c>
      <c r="D99" s="17">
        <f>SUM(D71:D81,D82:D98)</f>
        <v>4729</v>
      </c>
      <c r="E99" s="17">
        <f>SUM(E71:E98)</f>
        <v>1790</v>
      </c>
      <c r="F99" s="17">
        <f>SUM(F71:F98)</f>
        <v>685</v>
      </c>
      <c r="G99" s="17">
        <f>SUM(G71:G81,G82:G98)</f>
        <v>2475</v>
      </c>
      <c r="H99" s="17">
        <f>SUM(H71:H98)</f>
        <v>25</v>
      </c>
      <c r="I99" s="17">
        <f>SUM(I71:I98)</f>
        <v>15</v>
      </c>
      <c r="J99" s="17">
        <f>SUM(J71:J81,J82:J98)</f>
        <v>40</v>
      </c>
      <c r="K99" s="17">
        <f>SUM(K71:K98)</f>
        <v>1088</v>
      </c>
      <c r="L99" s="17">
        <f>SUM(L71:L98)</f>
        <v>1412</v>
      </c>
      <c r="M99" s="17">
        <f>SUM(M71:M81,M82:M98)</f>
        <v>2500</v>
      </c>
      <c r="N99" s="17">
        <f>SUM(N71:N98)</f>
        <v>1140</v>
      </c>
      <c r="O99" s="17">
        <f>SUM(O71:O98)</f>
        <v>655</v>
      </c>
      <c r="P99" s="17">
        <f>SUM(P71:P81,P82:P98)</f>
        <v>1795</v>
      </c>
      <c r="Q99" s="17">
        <f t="shared" si="20"/>
        <v>6980</v>
      </c>
      <c r="R99" s="17">
        <f t="shared" si="20"/>
        <v>4559</v>
      </c>
      <c r="S99" s="17">
        <f>Q99+R99</f>
        <v>11539</v>
      </c>
    </row>
  </sheetData>
  <mergeCells count="16">
    <mergeCell ref="A68:S68"/>
    <mergeCell ref="A1:S1"/>
    <mergeCell ref="B2:D2"/>
    <mergeCell ref="E2:G2"/>
    <mergeCell ref="H2:J2"/>
    <mergeCell ref="K2:M2"/>
    <mergeCell ref="N2:P2"/>
    <mergeCell ref="Q2:S2"/>
    <mergeCell ref="A2:A3"/>
    <mergeCell ref="Q69:S69"/>
    <mergeCell ref="A69:A70"/>
    <mergeCell ref="B69:D69"/>
    <mergeCell ref="E69:G69"/>
    <mergeCell ref="H69:J69"/>
    <mergeCell ref="K69:M69"/>
    <mergeCell ref="N69:P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20"/>
  <sheetViews>
    <sheetView rightToLeft="1" topLeftCell="A361" zoomScale="55" zoomScaleNormal="55" workbookViewId="0">
      <selection activeCell="Q377" sqref="Q377:Q378"/>
    </sheetView>
  </sheetViews>
  <sheetFormatPr defaultRowHeight="30" customHeight="1"/>
  <cols>
    <col min="1" max="1" width="6.375" style="5" customWidth="1"/>
    <col min="2" max="2" width="20.875" style="5" customWidth="1"/>
    <col min="3" max="16384" width="9" style="5"/>
  </cols>
  <sheetData>
    <row r="1" spans="1:15" s="2" customFormat="1" ht="30" customHeight="1">
      <c r="A1" s="86" t="s">
        <v>555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2" customFormat="1" ht="60.75" customHeight="1">
      <c r="A2" s="25" t="s">
        <v>1</v>
      </c>
      <c r="B2" s="26"/>
      <c r="C2" s="82" t="s">
        <v>140</v>
      </c>
      <c r="D2" s="82"/>
      <c r="E2" s="82" t="s">
        <v>141</v>
      </c>
      <c r="F2" s="82"/>
      <c r="G2" s="82" t="s">
        <v>142</v>
      </c>
      <c r="H2" s="82"/>
      <c r="I2" s="82" t="s">
        <v>143</v>
      </c>
      <c r="J2" s="82"/>
      <c r="K2" s="82" t="s">
        <v>144</v>
      </c>
      <c r="L2" s="82"/>
      <c r="M2" s="82" t="s">
        <v>67</v>
      </c>
      <c r="N2" s="82"/>
      <c r="O2" s="82"/>
    </row>
    <row r="3" spans="1:15" s="2" customFormat="1" ht="30" customHeight="1">
      <c r="A3" s="27"/>
      <c r="B3" s="28"/>
      <c r="C3" s="10" t="s">
        <v>6</v>
      </c>
      <c r="D3" s="10" t="s">
        <v>7</v>
      </c>
      <c r="E3" s="10" t="s">
        <v>6</v>
      </c>
      <c r="F3" s="10" t="s">
        <v>7</v>
      </c>
      <c r="G3" s="10" t="s">
        <v>6</v>
      </c>
      <c r="H3" s="10" t="s">
        <v>7</v>
      </c>
      <c r="I3" s="10" t="s">
        <v>6</v>
      </c>
      <c r="J3" s="10" t="s">
        <v>7</v>
      </c>
      <c r="K3" s="10" t="s">
        <v>6</v>
      </c>
      <c r="L3" s="10" t="s">
        <v>7</v>
      </c>
      <c r="M3" s="10" t="s">
        <v>6</v>
      </c>
      <c r="N3" s="10" t="s">
        <v>7</v>
      </c>
      <c r="O3" s="10" t="s">
        <v>8</v>
      </c>
    </row>
    <row r="4" spans="1:15" s="2" customFormat="1" ht="30" customHeight="1">
      <c r="A4" s="102" t="s">
        <v>241</v>
      </c>
      <c r="B4" s="3" t="s">
        <v>145</v>
      </c>
      <c r="C4" s="3">
        <v>3930</v>
      </c>
      <c r="D4" s="3">
        <v>5040</v>
      </c>
      <c r="E4" s="3">
        <v>191</v>
      </c>
      <c r="F4" s="3">
        <v>343</v>
      </c>
      <c r="G4" s="3">
        <v>9</v>
      </c>
      <c r="H4" s="3">
        <v>14</v>
      </c>
      <c r="I4" s="3">
        <v>115</v>
      </c>
      <c r="J4" s="3">
        <v>161</v>
      </c>
      <c r="K4" s="3">
        <v>11</v>
      </c>
      <c r="L4" s="3">
        <v>11</v>
      </c>
      <c r="M4" s="10">
        <f>K4+I4+G4+E4+C4</f>
        <v>4256</v>
      </c>
      <c r="N4" s="10">
        <f>L4+J4+H4+F4+D4</f>
        <v>5569</v>
      </c>
      <c r="O4" s="10">
        <f>M4+N4</f>
        <v>9825</v>
      </c>
    </row>
    <row r="5" spans="1:15" s="2" customFormat="1" ht="30" customHeight="1">
      <c r="A5" s="102"/>
      <c r="B5" s="3" t="s">
        <v>146</v>
      </c>
      <c r="C5" s="3">
        <v>5175</v>
      </c>
      <c r="D5" s="3">
        <v>7813</v>
      </c>
      <c r="E5" s="3">
        <v>231</v>
      </c>
      <c r="F5" s="3">
        <v>407</v>
      </c>
      <c r="G5" s="3">
        <v>21</v>
      </c>
      <c r="H5" s="3">
        <v>49</v>
      </c>
      <c r="I5" s="3">
        <v>56</v>
      </c>
      <c r="J5" s="3">
        <v>179</v>
      </c>
      <c r="K5" s="3">
        <v>71</v>
      </c>
      <c r="L5" s="3">
        <v>97</v>
      </c>
      <c r="M5" s="10">
        <f t="shared" ref="M5:M63" si="0">K5+I5+G5+E5+C5</f>
        <v>5554</v>
      </c>
      <c r="N5" s="10">
        <f t="shared" ref="N5:N63" si="1">L5+J5+H5+F5+D5</f>
        <v>8545</v>
      </c>
      <c r="O5" s="10">
        <f t="shared" ref="O5:O63" si="2">M5+N5</f>
        <v>14099</v>
      </c>
    </row>
    <row r="6" spans="1:15" s="2" customFormat="1" ht="30" customHeight="1">
      <c r="A6" s="102"/>
      <c r="B6" s="3" t="s">
        <v>147</v>
      </c>
      <c r="C6" s="3">
        <v>1098</v>
      </c>
      <c r="D6" s="3">
        <v>3268</v>
      </c>
      <c r="E6" s="3">
        <v>3</v>
      </c>
      <c r="F6" s="3">
        <v>39</v>
      </c>
      <c r="G6" s="3">
        <v>1</v>
      </c>
      <c r="H6" s="3">
        <v>11</v>
      </c>
      <c r="I6" s="3">
        <v>17</v>
      </c>
      <c r="J6" s="3">
        <v>44</v>
      </c>
      <c r="K6" s="3">
        <v>11</v>
      </c>
      <c r="L6" s="3">
        <v>3</v>
      </c>
      <c r="M6" s="10">
        <f t="shared" si="0"/>
        <v>1130</v>
      </c>
      <c r="N6" s="10">
        <f t="shared" si="1"/>
        <v>3365</v>
      </c>
      <c r="O6" s="10">
        <f t="shared" si="2"/>
        <v>4495</v>
      </c>
    </row>
    <row r="7" spans="1:15" s="2" customFormat="1" ht="30" customHeight="1">
      <c r="A7" s="102"/>
      <c r="B7" s="3" t="s">
        <v>148</v>
      </c>
      <c r="C7" s="3">
        <v>29</v>
      </c>
      <c r="D7" s="3">
        <v>31</v>
      </c>
      <c r="E7" s="3">
        <v>0</v>
      </c>
      <c r="F7" s="3">
        <v>1</v>
      </c>
      <c r="G7" s="3">
        <v>0</v>
      </c>
      <c r="H7" s="3">
        <v>0</v>
      </c>
      <c r="I7" s="3">
        <v>1</v>
      </c>
      <c r="J7" s="3">
        <v>0</v>
      </c>
      <c r="K7" s="3">
        <v>0</v>
      </c>
      <c r="L7" s="3">
        <v>0</v>
      </c>
      <c r="M7" s="10">
        <f t="shared" si="0"/>
        <v>30</v>
      </c>
      <c r="N7" s="10">
        <f t="shared" si="1"/>
        <v>32</v>
      </c>
      <c r="O7" s="10">
        <f t="shared" si="2"/>
        <v>62</v>
      </c>
    </row>
    <row r="8" spans="1:15" s="2" customFormat="1" ht="30" customHeight="1">
      <c r="A8" s="102"/>
      <c r="B8" s="3" t="s">
        <v>149</v>
      </c>
      <c r="C8" s="3">
        <v>61</v>
      </c>
      <c r="D8" s="3">
        <v>28</v>
      </c>
      <c r="E8" s="3">
        <v>0</v>
      </c>
      <c r="F8" s="3">
        <v>3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0">
        <f t="shared" si="0"/>
        <v>61</v>
      </c>
      <c r="N8" s="10">
        <f t="shared" si="1"/>
        <v>31</v>
      </c>
      <c r="O8" s="10">
        <f t="shared" si="2"/>
        <v>92</v>
      </c>
    </row>
    <row r="9" spans="1:15" s="2" customFormat="1" ht="30" customHeight="1">
      <c r="A9" s="102"/>
      <c r="B9" s="3" t="s">
        <v>150</v>
      </c>
      <c r="C9" s="3">
        <v>16</v>
      </c>
      <c r="D9" s="3">
        <v>25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0</v>
      </c>
      <c r="M9" s="10">
        <f t="shared" si="0"/>
        <v>16</v>
      </c>
      <c r="N9" s="10">
        <f t="shared" si="1"/>
        <v>27</v>
      </c>
      <c r="O9" s="10">
        <f t="shared" si="2"/>
        <v>43</v>
      </c>
    </row>
    <row r="10" spans="1:15" s="2" customFormat="1" ht="30" customHeight="1">
      <c r="A10" s="102"/>
      <c r="B10" s="3" t="s">
        <v>151</v>
      </c>
      <c r="C10" s="3">
        <v>1702</v>
      </c>
      <c r="D10" s="3">
        <v>1741</v>
      </c>
      <c r="E10" s="3">
        <v>43</v>
      </c>
      <c r="F10" s="3">
        <v>60</v>
      </c>
      <c r="G10" s="3">
        <v>2</v>
      </c>
      <c r="H10" s="3">
        <v>1</v>
      </c>
      <c r="I10" s="3">
        <v>7</v>
      </c>
      <c r="J10" s="3">
        <v>12</v>
      </c>
      <c r="K10" s="3">
        <v>5</v>
      </c>
      <c r="L10" s="3">
        <v>0</v>
      </c>
      <c r="M10" s="10">
        <f t="shared" si="0"/>
        <v>1759</v>
      </c>
      <c r="N10" s="10">
        <f t="shared" si="1"/>
        <v>1814</v>
      </c>
      <c r="O10" s="10">
        <f t="shared" si="2"/>
        <v>3573</v>
      </c>
    </row>
    <row r="11" spans="1:15" s="2" customFormat="1" ht="30" customHeight="1">
      <c r="A11" s="102"/>
      <c r="B11" s="3" t="s">
        <v>152</v>
      </c>
      <c r="C11" s="3">
        <v>911</v>
      </c>
      <c r="D11" s="3">
        <v>1152</v>
      </c>
      <c r="E11" s="3">
        <v>24</v>
      </c>
      <c r="F11" s="3">
        <v>30</v>
      </c>
      <c r="G11" s="3">
        <v>0</v>
      </c>
      <c r="H11" s="3">
        <v>0</v>
      </c>
      <c r="I11" s="3">
        <v>10</v>
      </c>
      <c r="J11" s="3">
        <v>16</v>
      </c>
      <c r="K11" s="3">
        <v>2</v>
      </c>
      <c r="L11" s="3">
        <v>2</v>
      </c>
      <c r="M11" s="10">
        <f t="shared" si="0"/>
        <v>947</v>
      </c>
      <c r="N11" s="10">
        <f t="shared" si="1"/>
        <v>1200</v>
      </c>
      <c r="O11" s="10">
        <f t="shared" si="2"/>
        <v>2147</v>
      </c>
    </row>
    <row r="12" spans="1:15" s="2" customFormat="1" ht="30" customHeight="1">
      <c r="A12" s="102"/>
      <c r="B12" s="3" t="s">
        <v>153</v>
      </c>
      <c r="C12" s="3">
        <v>640</v>
      </c>
      <c r="D12" s="3">
        <v>1034</v>
      </c>
      <c r="E12" s="3">
        <v>20</v>
      </c>
      <c r="F12" s="3">
        <v>47</v>
      </c>
      <c r="G12" s="3">
        <v>0</v>
      </c>
      <c r="H12" s="3">
        <v>0</v>
      </c>
      <c r="I12" s="3">
        <v>3</v>
      </c>
      <c r="J12" s="3">
        <v>12</v>
      </c>
      <c r="K12" s="3">
        <v>1</v>
      </c>
      <c r="L12" s="3">
        <v>0</v>
      </c>
      <c r="M12" s="10">
        <f t="shared" si="0"/>
        <v>664</v>
      </c>
      <c r="N12" s="10">
        <f t="shared" si="1"/>
        <v>1093</v>
      </c>
      <c r="O12" s="10">
        <f t="shared" si="2"/>
        <v>1757</v>
      </c>
    </row>
    <row r="13" spans="1:15" s="2" customFormat="1" ht="30" customHeight="1">
      <c r="A13" s="102"/>
      <c r="B13" s="3" t="s">
        <v>154</v>
      </c>
      <c r="C13" s="3">
        <v>700</v>
      </c>
      <c r="D13" s="3">
        <v>1856</v>
      </c>
      <c r="E13" s="3">
        <v>67</v>
      </c>
      <c r="F13" s="3">
        <v>147</v>
      </c>
      <c r="G13" s="3">
        <v>4</v>
      </c>
      <c r="H13" s="3">
        <v>2</v>
      </c>
      <c r="I13" s="3">
        <v>16</v>
      </c>
      <c r="J13" s="3">
        <v>37</v>
      </c>
      <c r="K13" s="3">
        <v>10</v>
      </c>
      <c r="L13" s="3">
        <v>3</v>
      </c>
      <c r="M13" s="10">
        <f t="shared" si="0"/>
        <v>797</v>
      </c>
      <c r="N13" s="10">
        <f t="shared" si="1"/>
        <v>2045</v>
      </c>
      <c r="O13" s="10">
        <f t="shared" si="2"/>
        <v>2842</v>
      </c>
    </row>
    <row r="14" spans="1:15" s="2" customFormat="1" ht="30" customHeight="1">
      <c r="A14" s="102"/>
      <c r="B14" s="3" t="s">
        <v>155</v>
      </c>
      <c r="C14" s="3">
        <v>465</v>
      </c>
      <c r="D14" s="3">
        <v>585</v>
      </c>
      <c r="E14" s="3">
        <v>18</v>
      </c>
      <c r="F14" s="3">
        <v>36</v>
      </c>
      <c r="G14" s="3">
        <v>2</v>
      </c>
      <c r="H14" s="3">
        <v>1</v>
      </c>
      <c r="I14" s="3">
        <v>31</v>
      </c>
      <c r="J14" s="3">
        <v>49</v>
      </c>
      <c r="K14" s="3">
        <v>5</v>
      </c>
      <c r="L14" s="3">
        <v>7</v>
      </c>
      <c r="M14" s="10">
        <f t="shared" si="0"/>
        <v>521</v>
      </c>
      <c r="N14" s="10">
        <f t="shared" si="1"/>
        <v>678</v>
      </c>
      <c r="O14" s="10">
        <f t="shared" si="2"/>
        <v>1199</v>
      </c>
    </row>
    <row r="15" spans="1:15" s="2" customFormat="1" ht="30" customHeight="1">
      <c r="A15" s="102"/>
      <c r="B15" s="3" t="s">
        <v>156</v>
      </c>
      <c r="C15" s="3">
        <v>436</v>
      </c>
      <c r="D15" s="3">
        <v>805</v>
      </c>
      <c r="E15" s="3">
        <v>18</v>
      </c>
      <c r="F15" s="3">
        <v>45</v>
      </c>
      <c r="G15" s="3">
        <v>6</v>
      </c>
      <c r="H15" s="3">
        <v>3</v>
      </c>
      <c r="I15" s="3">
        <v>2</v>
      </c>
      <c r="J15" s="3">
        <v>16</v>
      </c>
      <c r="K15" s="3">
        <v>0</v>
      </c>
      <c r="L15" s="3">
        <v>0</v>
      </c>
      <c r="M15" s="10">
        <f t="shared" si="0"/>
        <v>462</v>
      </c>
      <c r="N15" s="10">
        <f t="shared" si="1"/>
        <v>869</v>
      </c>
      <c r="O15" s="10">
        <f t="shared" si="2"/>
        <v>1331</v>
      </c>
    </row>
    <row r="16" spans="1:15" s="2" customFormat="1" ht="30" customHeight="1">
      <c r="A16" s="102"/>
      <c r="B16" s="3" t="s">
        <v>157</v>
      </c>
      <c r="C16" s="3">
        <v>591</v>
      </c>
      <c r="D16" s="3">
        <v>532</v>
      </c>
      <c r="E16" s="3">
        <v>28</v>
      </c>
      <c r="F16" s="3">
        <v>26</v>
      </c>
      <c r="G16" s="3">
        <v>0</v>
      </c>
      <c r="H16" s="3">
        <v>2</v>
      </c>
      <c r="I16" s="3">
        <v>2</v>
      </c>
      <c r="J16" s="3">
        <v>5</v>
      </c>
      <c r="K16" s="3">
        <v>1</v>
      </c>
      <c r="L16" s="3">
        <v>1</v>
      </c>
      <c r="M16" s="10">
        <f t="shared" si="0"/>
        <v>622</v>
      </c>
      <c r="N16" s="10">
        <f t="shared" si="1"/>
        <v>566</v>
      </c>
      <c r="O16" s="10">
        <f t="shared" si="2"/>
        <v>1188</v>
      </c>
    </row>
    <row r="17" spans="1:15" ht="30" customHeight="1">
      <c r="A17" s="102"/>
      <c r="B17" s="4" t="s">
        <v>67</v>
      </c>
      <c r="C17" s="4">
        <f>SUM(C4:C16)</f>
        <v>15754</v>
      </c>
      <c r="D17" s="4">
        <f t="shared" ref="D17:L17" si="3">SUM(D4:D16)</f>
        <v>23910</v>
      </c>
      <c r="E17" s="4">
        <f t="shared" si="3"/>
        <v>643</v>
      </c>
      <c r="F17" s="4">
        <f t="shared" si="3"/>
        <v>1185</v>
      </c>
      <c r="G17" s="4">
        <f t="shared" si="3"/>
        <v>45</v>
      </c>
      <c r="H17" s="4">
        <f t="shared" si="3"/>
        <v>83</v>
      </c>
      <c r="I17" s="4">
        <f t="shared" si="3"/>
        <v>260</v>
      </c>
      <c r="J17" s="4">
        <f t="shared" si="3"/>
        <v>532</v>
      </c>
      <c r="K17" s="4">
        <f t="shared" si="3"/>
        <v>117</v>
      </c>
      <c r="L17" s="4">
        <f t="shared" si="3"/>
        <v>124</v>
      </c>
      <c r="M17" s="11">
        <f t="shared" si="0"/>
        <v>16819</v>
      </c>
      <c r="N17" s="11">
        <f t="shared" si="1"/>
        <v>25834</v>
      </c>
      <c r="O17" s="11">
        <f t="shared" si="2"/>
        <v>42653</v>
      </c>
    </row>
    <row r="18" spans="1:15" s="2" customFormat="1" ht="30" customHeight="1">
      <c r="A18" s="102" t="s">
        <v>242</v>
      </c>
      <c r="B18" s="3" t="s">
        <v>166</v>
      </c>
      <c r="C18" s="3">
        <v>189</v>
      </c>
      <c r="D18" s="3">
        <v>336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0</v>
      </c>
      <c r="L18" s="3">
        <v>0</v>
      </c>
      <c r="M18" s="10">
        <f t="shared" si="0"/>
        <v>189</v>
      </c>
      <c r="N18" s="10">
        <f t="shared" si="1"/>
        <v>338</v>
      </c>
      <c r="O18" s="10">
        <f t="shared" si="2"/>
        <v>527</v>
      </c>
    </row>
    <row r="19" spans="1:15" s="2" customFormat="1" ht="30" customHeight="1">
      <c r="A19" s="102"/>
      <c r="B19" s="3" t="s">
        <v>167</v>
      </c>
      <c r="C19" s="3">
        <v>182</v>
      </c>
      <c r="D19" s="3">
        <v>166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10">
        <f t="shared" si="0"/>
        <v>184</v>
      </c>
      <c r="N19" s="10">
        <f t="shared" si="1"/>
        <v>167</v>
      </c>
      <c r="O19" s="10">
        <f t="shared" si="2"/>
        <v>351</v>
      </c>
    </row>
    <row r="20" spans="1:15" s="2" customFormat="1" ht="30" customHeight="1">
      <c r="A20" s="102"/>
      <c r="B20" s="3" t="s">
        <v>168</v>
      </c>
      <c r="C20" s="3">
        <v>117</v>
      </c>
      <c r="D20" s="3">
        <v>106</v>
      </c>
      <c r="E20" s="3">
        <v>1</v>
      </c>
      <c r="F20" s="3">
        <v>0</v>
      </c>
      <c r="G20" s="3">
        <v>0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10">
        <f t="shared" si="0"/>
        <v>119</v>
      </c>
      <c r="N20" s="10">
        <f t="shared" si="1"/>
        <v>106</v>
      </c>
      <c r="O20" s="10">
        <f t="shared" si="2"/>
        <v>225</v>
      </c>
    </row>
    <row r="21" spans="1:15" ht="30" customHeight="1">
      <c r="A21" s="102"/>
      <c r="B21" s="4" t="s">
        <v>67</v>
      </c>
      <c r="C21" s="4">
        <f>SUM(C18:C20)</f>
        <v>488</v>
      </c>
      <c r="D21" s="4">
        <f t="shared" ref="D21:L21" si="4">SUM(D18:D20)</f>
        <v>608</v>
      </c>
      <c r="E21" s="4">
        <f t="shared" si="4"/>
        <v>3</v>
      </c>
      <c r="F21" s="4">
        <f t="shared" si="4"/>
        <v>0</v>
      </c>
      <c r="G21" s="4">
        <f t="shared" si="4"/>
        <v>0</v>
      </c>
      <c r="H21" s="4">
        <f t="shared" si="4"/>
        <v>0</v>
      </c>
      <c r="I21" s="4">
        <f t="shared" si="4"/>
        <v>1</v>
      </c>
      <c r="J21" s="4">
        <f t="shared" si="4"/>
        <v>3</v>
      </c>
      <c r="K21" s="4">
        <f t="shared" si="4"/>
        <v>0</v>
      </c>
      <c r="L21" s="4">
        <f t="shared" si="4"/>
        <v>0</v>
      </c>
      <c r="M21" s="11">
        <f t="shared" si="0"/>
        <v>492</v>
      </c>
      <c r="N21" s="11">
        <f t="shared" si="1"/>
        <v>611</v>
      </c>
      <c r="O21" s="11">
        <f t="shared" si="2"/>
        <v>1103</v>
      </c>
    </row>
    <row r="22" spans="1:15" s="2" customFormat="1" ht="30" customHeight="1">
      <c r="A22" s="83" t="s">
        <v>169</v>
      </c>
      <c r="B22" s="83"/>
      <c r="C22" s="3">
        <v>146</v>
      </c>
      <c r="D22" s="3">
        <v>387</v>
      </c>
      <c r="E22" s="3">
        <v>10</v>
      </c>
      <c r="F22" s="3">
        <v>16</v>
      </c>
      <c r="G22" s="3">
        <v>0</v>
      </c>
      <c r="H22" s="3">
        <v>2</v>
      </c>
      <c r="I22" s="3">
        <v>0</v>
      </c>
      <c r="J22" s="3">
        <v>1</v>
      </c>
      <c r="K22" s="3">
        <v>0</v>
      </c>
      <c r="L22" s="3">
        <v>0</v>
      </c>
      <c r="M22" s="10">
        <f t="shared" si="0"/>
        <v>156</v>
      </c>
      <c r="N22" s="10">
        <f t="shared" si="1"/>
        <v>406</v>
      </c>
      <c r="O22" s="10">
        <f t="shared" si="2"/>
        <v>562</v>
      </c>
    </row>
    <row r="23" spans="1:15" s="2" customFormat="1" ht="30" customHeight="1">
      <c r="A23" s="99" t="s">
        <v>135</v>
      </c>
      <c r="B23" s="99"/>
      <c r="C23" s="12">
        <f>C17+C21+C22</f>
        <v>16388</v>
      </c>
      <c r="D23" s="12">
        <f t="shared" ref="D23:L23" si="5">D17+D21+D22</f>
        <v>24905</v>
      </c>
      <c r="E23" s="12">
        <f t="shared" si="5"/>
        <v>656</v>
      </c>
      <c r="F23" s="12">
        <f t="shared" si="5"/>
        <v>1201</v>
      </c>
      <c r="G23" s="12">
        <f t="shared" si="5"/>
        <v>45</v>
      </c>
      <c r="H23" s="12">
        <f t="shared" si="5"/>
        <v>85</v>
      </c>
      <c r="I23" s="12">
        <f t="shared" si="5"/>
        <v>261</v>
      </c>
      <c r="J23" s="12">
        <f t="shared" si="5"/>
        <v>536</v>
      </c>
      <c r="K23" s="12">
        <f t="shared" si="5"/>
        <v>117</v>
      </c>
      <c r="L23" s="12">
        <f t="shared" si="5"/>
        <v>124</v>
      </c>
      <c r="M23" s="10">
        <f t="shared" si="0"/>
        <v>17467</v>
      </c>
      <c r="N23" s="10">
        <f t="shared" si="1"/>
        <v>26851</v>
      </c>
      <c r="O23" s="10">
        <f t="shared" si="2"/>
        <v>44318</v>
      </c>
    </row>
    <row r="24" spans="1:15" s="2" customFormat="1" ht="30" customHeight="1">
      <c r="A24" s="83" t="s">
        <v>158</v>
      </c>
      <c r="B24" s="83"/>
      <c r="C24" s="3">
        <v>1235</v>
      </c>
      <c r="D24" s="3">
        <v>5412</v>
      </c>
      <c r="E24" s="3">
        <v>57</v>
      </c>
      <c r="F24" s="3">
        <v>225</v>
      </c>
      <c r="G24" s="3">
        <v>0</v>
      </c>
      <c r="H24" s="3">
        <v>5</v>
      </c>
      <c r="I24" s="3">
        <v>20</v>
      </c>
      <c r="J24" s="3">
        <v>29</v>
      </c>
      <c r="K24" s="3">
        <v>4</v>
      </c>
      <c r="L24" s="3">
        <v>12</v>
      </c>
      <c r="M24" s="10">
        <f t="shared" si="0"/>
        <v>1316</v>
      </c>
      <c r="N24" s="10">
        <f t="shared" si="1"/>
        <v>5683</v>
      </c>
      <c r="O24" s="10">
        <f t="shared" si="2"/>
        <v>6999</v>
      </c>
    </row>
    <row r="25" spans="1:15" s="2" customFormat="1" ht="30" customHeight="1">
      <c r="A25" s="108" t="s">
        <v>245</v>
      </c>
      <c r="B25" s="3" t="s">
        <v>243</v>
      </c>
      <c r="C25" s="3">
        <v>51</v>
      </c>
      <c r="D25" s="3">
        <v>259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10">
        <f t="shared" si="0"/>
        <v>52</v>
      </c>
      <c r="N25" s="10">
        <f t="shared" si="1"/>
        <v>259</v>
      </c>
      <c r="O25" s="10">
        <f t="shared" si="2"/>
        <v>311</v>
      </c>
    </row>
    <row r="26" spans="1:15" s="2" customFormat="1" ht="30" customHeight="1">
      <c r="A26" s="108"/>
      <c r="B26" s="3" t="s">
        <v>244</v>
      </c>
      <c r="C26" s="3">
        <v>6</v>
      </c>
      <c r="D26" s="3">
        <v>78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10">
        <f t="shared" si="0"/>
        <v>6</v>
      </c>
      <c r="N26" s="10">
        <f t="shared" si="1"/>
        <v>79</v>
      </c>
      <c r="O26" s="10">
        <f t="shared" si="2"/>
        <v>85</v>
      </c>
    </row>
    <row r="27" spans="1:15" ht="30" customHeight="1">
      <c r="A27" s="108"/>
      <c r="B27" s="4" t="s">
        <v>67</v>
      </c>
      <c r="C27" s="4">
        <f>SUM(C25:C26)</f>
        <v>57</v>
      </c>
      <c r="D27" s="4">
        <f t="shared" ref="D27:L27" si="6">SUM(D25:D26)</f>
        <v>337</v>
      </c>
      <c r="E27" s="4">
        <f t="shared" si="6"/>
        <v>1</v>
      </c>
      <c r="F27" s="4">
        <f t="shared" si="6"/>
        <v>0</v>
      </c>
      <c r="G27" s="4">
        <f t="shared" si="6"/>
        <v>0</v>
      </c>
      <c r="H27" s="4">
        <f t="shared" si="6"/>
        <v>0</v>
      </c>
      <c r="I27" s="4">
        <f t="shared" si="6"/>
        <v>0</v>
      </c>
      <c r="J27" s="4">
        <f t="shared" si="6"/>
        <v>1</v>
      </c>
      <c r="K27" s="4">
        <f t="shared" si="6"/>
        <v>0</v>
      </c>
      <c r="L27" s="4">
        <f t="shared" si="6"/>
        <v>0</v>
      </c>
      <c r="M27" s="11">
        <f t="shared" si="0"/>
        <v>58</v>
      </c>
      <c r="N27" s="11">
        <f t="shared" si="1"/>
        <v>338</v>
      </c>
      <c r="O27" s="11">
        <f t="shared" si="2"/>
        <v>396</v>
      </c>
    </row>
    <row r="28" spans="1:15" s="2" customFormat="1" ht="30" customHeight="1">
      <c r="A28" s="108" t="s">
        <v>248</v>
      </c>
      <c r="B28" s="3" t="s">
        <v>246</v>
      </c>
      <c r="C28" s="3">
        <v>42</v>
      </c>
      <c r="D28" s="3">
        <v>315</v>
      </c>
      <c r="E28" s="3">
        <v>6</v>
      </c>
      <c r="F28" s="3">
        <v>10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0">
        <f t="shared" si="0"/>
        <v>48</v>
      </c>
      <c r="N28" s="10">
        <f t="shared" si="1"/>
        <v>325</v>
      </c>
      <c r="O28" s="10">
        <f t="shared" si="2"/>
        <v>373</v>
      </c>
    </row>
    <row r="29" spans="1:15" s="2" customFormat="1" ht="30" customHeight="1">
      <c r="A29" s="108"/>
      <c r="B29" s="3" t="s">
        <v>247</v>
      </c>
      <c r="C29" s="3">
        <v>17</v>
      </c>
      <c r="D29" s="3">
        <v>141</v>
      </c>
      <c r="E29" s="3">
        <v>3</v>
      </c>
      <c r="F29" s="3">
        <v>3</v>
      </c>
      <c r="G29" s="3">
        <v>0</v>
      </c>
      <c r="H29" s="3">
        <v>0</v>
      </c>
      <c r="I29" s="3">
        <v>0</v>
      </c>
      <c r="J29" s="3">
        <v>1</v>
      </c>
      <c r="K29" s="3">
        <v>0</v>
      </c>
      <c r="L29" s="3">
        <v>0</v>
      </c>
      <c r="M29" s="10">
        <f t="shared" si="0"/>
        <v>20</v>
      </c>
      <c r="N29" s="10">
        <f t="shared" si="1"/>
        <v>145</v>
      </c>
      <c r="O29" s="10">
        <f t="shared" si="2"/>
        <v>165</v>
      </c>
    </row>
    <row r="30" spans="1:15" s="2" customFormat="1" ht="30" customHeight="1">
      <c r="A30" s="108"/>
      <c r="B30" s="3" t="s">
        <v>67</v>
      </c>
      <c r="C30" s="3">
        <f>SUM(C28:C29)</f>
        <v>59</v>
      </c>
      <c r="D30" s="3">
        <f t="shared" ref="D30:L30" si="7">SUM(D28:D29)</f>
        <v>456</v>
      </c>
      <c r="E30" s="3">
        <f t="shared" si="7"/>
        <v>9</v>
      </c>
      <c r="F30" s="3">
        <f t="shared" si="7"/>
        <v>13</v>
      </c>
      <c r="G30" s="3">
        <f t="shared" si="7"/>
        <v>0</v>
      </c>
      <c r="H30" s="3">
        <f t="shared" si="7"/>
        <v>0</v>
      </c>
      <c r="I30" s="3">
        <f t="shared" si="7"/>
        <v>0</v>
      </c>
      <c r="J30" s="3">
        <f t="shared" si="7"/>
        <v>1</v>
      </c>
      <c r="K30" s="3">
        <f t="shared" si="7"/>
        <v>0</v>
      </c>
      <c r="L30" s="3">
        <f t="shared" si="7"/>
        <v>0</v>
      </c>
      <c r="M30" s="10">
        <f t="shared" si="0"/>
        <v>68</v>
      </c>
      <c r="N30" s="10">
        <f t="shared" si="1"/>
        <v>470</v>
      </c>
      <c r="O30" s="10">
        <f t="shared" si="2"/>
        <v>538</v>
      </c>
    </row>
    <row r="31" spans="1:15" s="2" customFormat="1" ht="30" customHeight="1">
      <c r="A31" s="99" t="s">
        <v>133</v>
      </c>
      <c r="B31" s="99"/>
      <c r="C31" s="12">
        <f>C24+C27+C30</f>
        <v>1351</v>
      </c>
      <c r="D31" s="12">
        <f t="shared" ref="D31:L31" si="8">D24+D27+D30</f>
        <v>6205</v>
      </c>
      <c r="E31" s="12">
        <f t="shared" si="8"/>
        <v>67</v>
      </c>
      <c r="F31" s="12">
        <f t="shared" si="8"/>
        <v>238</v>
      </c>
      <c r="G31" s="12">
        <f t="shared" si="8"/>
        <v>0</v>
      </c>
      <c r="H31" s="12">
        <f t="shared" si="8"/>
        <v>5</v>
      </c>
      <c r="I31" s="12">
        <f t="shared" si="8"/>
        <v>20</v>
      </c>
      <c r="J31" s="12">
        <f t="shared" si="8"/>
        <v>31</v>
      </c>
      <c r="K31" s="12">
        <f t="shared" si="8"/>
        <v>4</v>
      </c>
      <c r="L31" s="12">
        <f t="shared" si="8"/>
        <v>12</v>
      </c>
      <c r="M31" s="10">
        <f t="shared" si="0"/>
        <v>1442</v>
      </c>
      <c r="N31" s="10">
        <f t="shared" si="1"/>
        <v>6491</v>
      </c>
      <c r="O31" s="10">
        <f t="shared" si="2"/>
        <v>7933</v>
      </c>
    </row>
    <row r="32" spans="1:15" s="2" customFormat="1" ht="30" customHeight="1">
      <c r="A32" s="100" t="s">
        <v>60</v>
      </c>
      <c r="B32" s="19" t="s">
        <v>60</v>
      </c>
      <c r="C32" s="3">
        <v>6372</v>
      </c>
      <c r="D32" s="3">
        <v>3888</v>
      </c>
      <c r="E32" s="3">
        <v>384</v>
      </c>
      <c r="F32" s="3">
        <v>208</v>
      </c>
      <c r="G32" s="3">
        <v>18</v>
      </c>
      <c r="H32" s="3">
        <v>6</v>
      </c>
      <c r="I32" s="3">
        <v>159</v>
      </c>
      <c r="J32" s="3">
        <v>135</v>
      </c>
      <c r="K32" s="3">
        <v>25</v>
      </c>
      <c r="L32" s="3">
        <v>16</v>
      </c>
      <c r="M32" s="10">
        <f t="shared" si="0"/>
        <v>6958</v>
      </c>
      <c r="N32" s="10">
        <f t="shared" si="1"/>
        <v>4253</v>
      </c>
      <c r="O32" s="10">
        <f t="shared" si="2"/>
        <v>11211</v>
      </c>
    </row>
    <row r="33" spans="1:15" s="2" customFormat="1" ht="30" customHeight="1">
      <c r="A33" s="100"/>
      <c r="B33" s="19" t="s">
        <v>110</v>
      </c>
      <c r="C33" s="3">
        <v>270</v>
      </c>
      <c r="D33" s="3">
        <v>111</v>
      </c>
      <c r="E33" s="3">
        <v>8</v>
      </c>
      <c r="F33" s="3">
        <v>4</v>
      </c>
      <c r="G33" s="3">
        <v>1</v>
      </c>
      <c r="H33" s="3">
        <v>1</v>
      </c>
      <c r="I33" s="3">
        <v>3</v>
      </c>
      <c r="J33" s="3">
        <v>0</v>
      </c>
      <c r="K33" s="3">
        <v>0</v>
      </c>
      <c r="L33" s="3">
        <v>0</v>
      </c>
      <c r="M33" s="10">
        <f t="shared" si="0"/>
        <v>282</v>
      </c>
      <c r="N33" s="10">
        <f t="shared" si="1"/>
        <v>116</v>
      </c>
      <c r="O33" s="10">
        <f t="shared" si="2"/>
        <v>398</v>
      </c>
    </row>
    <row r="34" spans="1:15" s="2" customFormat="1" ht="30" customHeight="1">
      <c r="A34" s="100"/>
      <c r="B34" s="29" t="s">
        <v>134</v>
      </c>
      <c r="C34" s="12">
        <f>SUM(C32:C33)</f>
        <v>6642</v>
      </c>
      <c r="D34" s="12">
        <f t="shared" ref="D34:L34" si="9">SUM(D32:D33)</f>
        <v>3999</v>
      </c>
      <c r="E34" s="12">
        <f t="shared" si="9"/>
        <v>392</v>
      </c>
      <c r="F34" s="12">
        <f t="shared" si="9"/>
        <v>212</v>
      </c>
      <c r="G34" s="12">
        <f t="shared" si="9"/>
        <v>19</v>
      </c>
      <c r="H34" s="12">
        <f t="shared" si="9"/>
        <v>7</v>
      </c>
      <c r="I34" s="12">
        <f t="shared" si="9"/>
        <v>162</v>
      </c>
      <c r="J34" s="12">
        <f t="shared" si="9"/>
        <v>135</v>
      </c>
      <c r="K34" s="12">
        <f t="shared" si="9"/>
        <v>25</v>
      </c>
      <c r="L34" s="12">
        <f t="shared" si="9"/>
        <v>16</v>
      </c>
      <c r="M34" s="10">
        <f t="shared" si="0"/>
        <v>7240</v>
      </c>
      <c r="N34" s="10">
        <f t="shared" si="1"/>
        <v>4369</v>
      </c>
      <c r="O34" s="10">
        <f t="shared" si="2"/>
        <v>11609</v>
      </c>
    </row>
    <row r="35" spans="1:15" s="2" customFormat="1" ht="30" customHeight="1">
      <c r="A35" s="97" t="s">
        <v>55</v>
      </c>
      <c r="B35" s="98"/>
      <c r="C35" s="3">
        <v>7953</v>
      </c>
      <c r="D35" s="3">
        <v>4090</v>
      </c>
      <c r="E35" s="3">
        <v>205</v>
      </c>
      <c r="F35" s="3">
        <v>143</v>
      </c>
      <c r="G35" s="3">
        <v>24</v>
      </c>
      <c r="H35" s="3">
        <v>8</v>
      </c>
      <c r="I35" s="3">
        <v>98</v>
      </c>
      <c r="J35" s="3">
        <v>75</v>
      </c>
      <c r="K35" s="3">
        <v>10</v>
      </c>
      <c r="L35" s="3">
        <v>9</v>
      </c>
      <c r="M35" s="10">
        <f t="shared" si="0"/>
        <v>8290</v>
      </c>
      <c r="N35" s="10">
        <f t="shared" si="1"/>
        <v>4325</v>
      </c>
      <c r="O35" s="10">
        <f t="shared" si="2"/>
        <v>12615</v>
      </c>
    </row>
    <row r="36" spans="1:15" s="2" customFormat="1" ht="30" customHeight="1">
      <c r="A36" s="97" t="s">
        <v>59</v>
      </c>
      <c r="B36" s="98"/>
      <c r="C36" s="3">
        <v>4396</v>
      </c>
      <c r="D36" s="3">
        <v>4222</v>
      </c>
      <c r="E36" s="3">
        <v>41</v>
      </c>
      <c r="F36" s="3">
        <v>91</v>
      </c>
      <c r="G36" s="3">
        <v>2</v>
      </c>
      <c r="H36" s="3">
        <v>4</v>
      </c>
      <c r="I36" s="3">
        <v>26</v>
      </c>
      <c r="J36" s="3">
        <v>31</v>
      </c>
      <c r="K36" s="3">
        <v>128</v>
      </c>
      <c r="L36" s="3">
        <v>13</v>
      </c>
      <c r="M36" s="10">
        <f t="shared" si="0"/>
        <v>4593</v>
      </c>
      <c r="N36" s="10">
        <f t="shared" si="1"/>
        <v>4361</v>
      </c>
      <c r="O36" s="10">
        <f t="shared" si="2"/>
        <v>8954</v>
      </c>
    </row>
    <row r="37" spans="1:15" s="2" customFormat="1" ht="30" customHeight="1">
      <c r="A37" s="100" t="s">
        <v>24</v>
      </c>
      <c r="B37" s="19" t="s">
        <v>24</v>
      </c>
      <c r="C37" s="3">
        <v>1267</v>
      </c>
      <c r="D37" s="3">
        <v>1032</v>
      </c>
      <c r="E37" s="3">
        <v>49</v>
      </c>
      <c r="F37" s="3">
        <v>52</v>
      </c>
      <c r="G37" s="3">
        <v>2</v>
      </c>
      <c r="H37" s="3">
        <v>4</v>
      </c>
      <c r="I37" s="3">
        <v>29</v>
      </c>
      <c r="J37" s="3">
        <v>24</v>
      </c>
      <c r="K37" s="3">
        <v>0</v>
      </c>
      <c r="L37" s="3">
        <v>1</v>
      </c>
      <c r="M37" s="10">
        <f t="shared" si="0"/>
        <v>1347</v>
      </c>
      <c r="N37" s="10">
        <f t="shared" si="1"/>
        <v>1113</v>
      </c>
      <c r="O37" s="10">
        <f t="shared" si="2"/>
        <v>2460</v>
      </c>
    </row>
    <row r="38" spans="1:15" s="2" customFormat="1" ht="30" customHeight="1">
      <c r="A38" s="100"/>
      <c r="B38" s="19" t="s">
        <v>112</v>
      </c>
      <c r="C38" s="3">
        <v>68</v>
      </c>
      <c r="D38" s="3">
        <v>77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10">
        <f t="shared" si="0"/>
        <v>70</v>
      </c>
      <c r="N38" s="10">
        <f t="shared" si="1"/>
        <v>77</v>
      </c>
      <c r="O38" s="10">
        <f t="shared" si="2"/>
        <v>147</v>
      </c>
    </row>
    <row r="39" spans="1:15" s="2" customFormat="1" ht="30" customHeight="1">
      <c r="A39" s="100"/>
      <c r="B39" s="29" t="s">
        <v>136</v>
      </c>
      <c r="C39" s="12">
        <f>SUM(C37:C38)</f>
        <v>1335</v>
      </c>
      <c r="D39" s="12">
        <f t="shared" ref="D39:L39" si="10">SUM(D37:D38)</f>
        <v>1109</v>
      </c>
      <c r="E39" s="12">
        <f t="shared" si="10"/>
        <v>51</v>
      </c>
      <c r="F39" s="12">
        <f t="shared" si="10"/>
        <v>52</v>
      </c>
      <c r="G39" s="12">
        <f t="shared" si="10"/>
        <v>2</v>
      </c>
      <c r="H39" s="12">
        <f t="shared" si="10"/>
        <v>4</v>
      </c>
      <c r="I39" s="12">
        <f t="shared" si="10"/>
        <v>29</v>
      </c>
      <c r="J39" s="12">
        <f t="shared" si="10"/>
        <v>24</v>
      </c>
      <c r="K39" s="12">
        <f t="shared" si="10"/>
        <v>0</v>
      </c>
      <c r="L39" s="12">
        <f t="shared" si="10"/>
        <v>1</v>
      </c>
      <c r="M39" s="10">
        <f t="shared" si="0"/>
        <v>1417</v>
      </c>
      <c r="N39" s="10">
        <f t="shared" si="1"/>
        <v>1190</v>
      </c>
      <c r="O39" s="10">
        <f t="shared" si="2"/>
        <v>2607</v>
      </c>
    </row>
    <row r="40" spans="1:15" s="2" customFormat="1" ht="30" customHeight="1">
      <c r="A40" s="97" t="s">
        <v>16</v>
      </c>
      <c r="B40" s="98"/>
      <c r="C40" s="3">
        <v>329</v>
      </c>
      <c r="D40" s="3">
        <v>889</v>
      </c>
      <c r="E40" s="3">
        <v>17</v>
      </c>
      <c r="F40" s="3">
        <v>59</v>
      </c>
      <c r="G40" s="3">
        <v>1</v>
      </c>
      <c r="H40" s="3">
        <v>4</v>
      </c>
      <c r="I40" s="3">
        <v>68</v>
      </c>
      <c r="J40" s="3">
        <v>121</v>
      </c>
      <c r="K40" s="3">
        <v>5</v>
      </c>
      <c r="L40" s="3">
        <v>27</v>
      </c>
      <c r="M40" s="10">
        <f t="shared" si="0"/>
        <v>420</v>
      </c>
      <c r="N40" s="10">
        <f t="shared" si="1"/>
        <v>1100</v>
      </c>
      <c r="O40" s="10">
        <f t="shared" si="2"/>
        <v>1520</v>
      </c>
    </row>
    <row r="41" spans="1:15" s="2" customFormat="1" ht="30" customHeight="1">
      <c r="A41" s="97" t="s">
        <v>9</v>
      </c>
      <c r="B41" s="98"/>
      <c r="C41" s="3">
        <v>2102</v>
      </c>
      <c r="D41" s="3">
        <v>996</v>
      </c>
      <c r="E41" s="3">
        <v>73</v>
      </c>
      <c r="F41" s="3">
        <v>54</v>
      </c>
      <c r="G41" s="3">
        <v>23</v>
      </c>
      <c r="H41" s="3">
        <v>10</v>
      </c>
      <c r="I41" s="3">
        <v>272</v>
      </c>
      <c r="J41" s="3">
        <v>130</v>
      </c>
      <c r="K41" s="3">
        <v>26</v>
      </c>
      <c r="L41" s="3">
        <v>21</v>
      </c>
      <c r="M41" s="10">
        <f t="shared" si="0"/>
        <v>2496</v>
      </c>
      <c r="N41" s="10">
        <f t="shared" si="1"/>
        <v>1211</v>
      </c>
      <c r="O41" s="10">
        <f t="shared" si="2"/>
        <v>3707</v>
      </c>
    </row>
    <row r="42" spans="1:15" s="2" customFormat="1" ht="30" customHeight="1">
      <c r="A42" s="97" t="s">
        <v>15</v>
      </c>
      <c r="B42" s="98"/>
      <c r="C42" s="3">
        <v>646</v>
      </c>
      <c r="D42" s="3">
        <v>275</v>
      </c>
      <c r="E42" s="3">
        <v>32</v>
      </c>
      <c r="F42" s="3">
        <v>16</v>
      </c>
      <c r="G42" s="3">
        <v>11</v>
      </c>
      <c r="H42" s="3">
        <v>11</v>
      </c>
      <c r="I42" s="3">
        <v>138</v>
      </c>
      <c r="J42" s="3">
        <v>86</v>
      </c>
      <c r="K42" s="3">
        <v>19</v>
      </c>
      <c r="L42" s="3">
        <v>19</v>
      </c>
      <c r="M42" s="10">
        <f t="shared" si="0"/>
        <v>846</v>
      </c>
      <c r="N42" s="10">
        <f t="shared" si="1"/>
        <v>407</v>
      </c>
      <c r="O42" s="10">
        <f t="shared" si="2"/>
        <v>1253</v>
      </c>
    </row>
    <row r="43" spans="1:15" s="2" customFormat="1" ht="30" customHeight="1">
      <c r="A43" s="97" t="s">
        <v>75</v>
      </c>
      <c r="B43" s="98"/>
      <c r="C43" s="3">
        <v>655</v>
      </c>
      <c r="D43" s="3">
        <v>312</v>
      </c>
      <c r="E43" s="3">
        <v>29</v>
      </c>
      <c r="F43" s="3">
        <v>13</v>
      </c>
      <c r="G43" s="3">
        <v>3</v>
      </c>
      <c r="H43" s="3">
        <v>4</v>
      </c>
      <c r="I43" s="3">
        <v>43</v>
      </c>
      <c r="J43" s="3">
        <v>24</v>
      </c>
      <c r="K43" s="3">
        <v>4</v>
      </c>
      <c r="L43" s="3">
        <v>2</v>
      </c>
      <c r="M43" s="10">
        <f t="shared" si="0"/>
        <v>734</v>
      </c>
      <c r="N43" s="10">
        <f t="shared" si="1"/>
        <v>355</v>
      </c>
      <c r="O43" s="10">
        <f t="shared" si="2"/>
        <v>1089</v>
      </c>
    </row>
    <row r="44" spans="1:15" s="2" customFormat="1" ht="30" customHeight="1">
      <c r="A44" s="97" t="s">
        <v>62</v>
      </c>
      <c r="B44" s="98"/>
      <c r="C44" s="3">
        <v>349</v>
      </c>
      <c r="D44" s="3">
        <v>186</v>
      </c>
      <c r="E44" s="3">
        <v>3</v>
      </c>
      <c r="F44" s="3">
        <v>0</v>
      </c>
      <c r="G44" s="3">
        <v>0</v>
      </c>
      <c r="H44" s="3">
        <v>0</v>
      </c>
      <c r="I44" s="3">
        <v>76</v>
      </c>
      <c r="J44" s="3">
        <v>8</v>
      </c>
      <c r="K44" s="3">
        <v>7</v>
      </c>
      <c r="L44" s="3">
        <v>1</v>
      </c>
      <c r="M44" s="10">
        <f t="shared" si="0"/>
        <v>435</v>
      </c>
      <c r="N44" s="10">
        <f t="shared" si="1"/>
        <v>195</v>
      </c>
      <c r="O44" s="10">
        <f t="shared" si="2"/>
        <v>630</v>
      </c>
    </row>
    <row r="45" spans="1:15" s="2" customFormat="1" ht="30" customHeight="1">
      <c r="A45" s="97" t="s">
        <v>78</v>
      </c>
      <c r="B45" s="98"/>
      <c r="C45" s="3">
        <v>359</v>
      </c>
      <c r="D45" s="3">
        <v>445</v>
      </c>
      <c r="E45" s="3">
        <v>11</v>
      </c>
      <c r="F45" s="3">
        <v>16</v>
      </c>
      <c r="G45" s="3">
        <v>0</v>
      </c>
      <c r="H45" s="3">
        <v>0</v>
      </c>
      <c r="I45" s="3">
        <v>7</v>
      </c>
      <c r="J45" s="3">
        <v>18</v>
      </c>
      <c r="K45" s="3">
        <v>0</v>
      </c>
      <c r="L45" s="3">
        <v>1</v>
      </c>
      <c r="M45" s="10">
        <f t="shared" si="0"/>
        <v>377</v>
      </c>
      <c r="N45" s="10">
        <f t="shared" si="1"/>
        <v>480</v>
      </c>
      <c r="O45" s="10">
        <f t="shared" si="2"/>
        <v>857</v>
      </c>
    </row>
    <row r="46" spans="1:15" s="2" customFormat="1" ht="30" customHeight="1">
      <c r="A46" s="97" t="s">
        <v>19</v>
      </c>
      <c r="B46" s="98"/>
      <c r="C46" s="3">
        <v>470</v>
      </c>
      <c r="D46" s="3">
        <v>521</v>
      </c>
      <c r="E46" s="3">
        <v>19</v>
      </c>
      <c r="F46" s="3">
        <v>13</v>
      </c>
      <c r="G46" s="3">
        <v>0</v>
      </c>
      <c r="H46" s="3">
        <v>0</v>
      </c>
      <c r="I46" s="3">
        <v>3</v>
      </c>
      <c r="J46" s="3">
        <v>9</v>
      </c>
      <c r="K46" s="3">
        <v>0</v>
      </c>
      <c r="L46" s="3">
        <v>3</v>
      </c>
      <c r="M46" s="10">
        <f t="shared" si="0"/>
        <v>492</v>
      </c>
      <c r="N46" s="10">
        <f t="shared" si="1"/>
        <v>546</v>
      </c>
      <c r="O46" s="10">
        <f t="shared" si="2"/>
        <v>1038</v>
      </c>
    </row>
    <row r="47" spans="1:15" s="2" customFormat="1" ht="30" customHeight="1">
      <c r="A47" s="97" t="s">
        <v>17</v>
      </c>
      <c r="B47" s="98"/>
      <c r="C47" s="3">
        <v>1235</v>
      </c>
      <c r="D47" s="3">
        <v>722</v>
      </c>
      <c r="E47" s="3">
        <v>44</v>
      </c>
      <c r="F47" s="3">
        <v>34</v>
      </c>
      <c r="G47" s="3">
        <v>14</v>
      </c>
      <c r="H47" s="3">
        <v>9</v>
      </c>
      <c r="I47" s="3">
        <v>70</v>
      </c>
      <c r="J47" s="3">
        <v>29</v>
      </c>
      <c r="K47" s="3">
        <v>9</v>
      </c>
      <c r="L47" s="3">
        <v>3</v>
      </c>
      <c r="M47" s="10">
        <f t="shared" si="0"/>
        <v>1372</v>
      </c>
      <c r="N47" s="10">
        <f t="shared" si="1"/>
        <v>797</v>
      </c>
      <c r="O47" s="10">
        <f t="shared" si="2"/>
        <v>2169</v>
      </c>
    </row>
    <row r="48" spans="1:15" s="2" customFormat="1" ht="30" customHeight="1">
      <c r="A48" s="100" t="s">
        <v>249</v>
      </c>
      <c r="B48" s="19" t="s">
        <v>159</v>
      </c>
      <c r="C48" s="3">
        <v>987</v>
      </c>
      <c r="D48" s="3">
        <v>126</v>
      </c>
      <c r="E48" s="3">
        <v>30</v>
      </c>
      <c r="F48" s="3">
        <v>1</v>
      </c>
      <c r="G48" s="3">
        <v>1</v>
      </c>
      <c r="H48" s="3">
        <v>1</v>
      </c>
      <c r="I48" s="3">
        <v>42</v>
      </c>
      <c r="J48" s="3">
        <v>4</v>
      </c>
      <c r="K48" s="3">
        <v>0</v>
      </c>
      <c r="L48" s="3">
        <v>0</v>
      </c>
      <c r="M48" s="10">
        <f t="shared" si="0"/>
        <v>1060</v>
      </c>
      <c r="N48" s="10">
        <f t="shared" si="1"/>
        <v>132</v>
      </c>
      <c r="O48" s="10">
        <f t="shared" si="2"/>
        <v>1192</v>
      </c>
    </row>
    <row r="49" spans="1:15" s="2" customFormat="1" ht="30" customHeight="1">
      <c r="A49" s="100"/>
      <c r="B49" s="19" t="s">
        <v>160</v>
      </c>
      <c r="C49" s="3">
        <v>814</v>
      </c>
      <c r="D49" s="3">
        <v>147</v>
      </c>
      <c r="E49" s="3">
        <v>47</v>
      </c>
      <c r="F49" s="3">
        <v>3</v>
      </c>
      <c r="G49" s="3">
        <v>1</v>
      </c>
      <c r="H49" s="3">
        <v>0</v>
      </c>
      <c r="I49" s="3">
        <v>10</v>
      </c>
      <c r="J49" s="3">
        <v>1</v>
      </c>
      <c r="K49" s="3">
        <v>0</v>
      </c>
      <c r="L49" s="3">
        <v>0</v>
      </c>
      <c r="M49" s="10">
        <f t="shared" si="0"/>
        <v>872</v>
      </c>
      <c r="N49" s="10">
        <f t="shared" si="1"/>
        <v>151</v>
      </c>
      <c r="O49" s="10">
        <f t="shared" si="2"/>
        <v>1023</v>
      </c>
    </row>
    <row r="50" spans="1:15" s="2" customFormat="1" ht="30" customHeight="1">
      <c r="A50" s="100"/>
      <c r="B50" s="19" t="s">
        <v>161</v>
      </c>
      <c r="C50" s="3">
        <v>809</v>
      </c>
      <c r="D50" s="3">
        <v>194</v>
      </c>
      <c r="E50" s="3">
        <v>31</v>
      </c>
      <c r="F50" s="3">
        <v>4</v>
      </c>
      <c r="G50" s="3">
        <v>2</v>
      </c>
      <c r="H50" s="3">
        <v>0</v>
      </c>
      <c r="I50" s="3">
        <v>16</v>
      </c>
      <c r="J50" s="3">
        <v>2</v>
      </c>
      <c r="K50" s="3">
        <v>1</v>
      </c>
      <c r="L50" s="3">
        <v>0</v>
      </c>
      <c r="M50" s="10">
        <f t="shared" si="0"/>
        <v>859</v>
      </c>
      <c r="N50" s="10">
        <f t="shared" si="1"/>
        <v>200</v>
      </c>
      <c r="O50" s="10">
        <f t="shared" si="2"/>
        <v>1059</v>
      </c>
    </row>
    <row r="51" spans="1:15" s="2" customFormat="1" ht="30" customHeight="1">
      <c r="A51" s="100"/>
      <c r="B51" s="19" t="s">
        <v>162</v>
      </c>
      <c r="C51" s="3">
        <v>956</v>
      </c>
      <c r="D51" s="3">
        <v>214</v>
      </c>
      <c r="E51" s="3">
        <v>43</v>
      </c>
      <c r="F51" s="3">
        <v>14</v>
      </c>
      <c r="G51" s="3">
        <v>9</v>
      </c>
      <c r="H51" s="3">
        <v>0</v>
      </c>
      <c r="I51" s="3">
        <v>56</v>
      </c>
      <c r="J51" s="3">
        <v>12</v>
      </c>
      <c r="K51" s="3">
        <v>7</v>
      </c>
      <c r="L51" s="3">
        <v>0</v>
      </c>
      <c r="M51" s="10">
        <f t="shared" si="0"/>
        <v>1071</v>
      </c>
      <c r="N51" s="10">
        <f t="shared" si="1"/>
        <v>240</v>
      </c>
      <c r="O51" s="10">
        <f t="shared" si="2"/>
        <v>1311</v>
      </c>
    </row>
    <row r="52" spans="1:15" s="2" customFormat="1" ht="30" customHeight="1">
      <c r="A52" s="100"/>
      <c r="B52" s="19" t="s">
        <v>163</v>
      </c>
      <c r="C52" s="3">
        <v>269</v>
      </c>
      <c r="D52" s="3">
        <v>192</v>
      </c>
      <c r="E52" s="3">
        <v>11</v>
      </c>
      <c r="F52" s="3">
        <v>13</v>
      </c>
      <c r="G52" s="3">
        <v>1</v>
      </c>
      <c r="H52" s="3">
        <v>2</v>
      </c>
      <c r="I52" s="3">
        <v>21</v>
      </c>
      <c r="J52" s="3">
        <v>13</v>
      </c>
      <c r="K52" s="3">
        <v>2</v>
      </c>
      <c r="L52" s="3">
        <v>1</v>
      </c>
      <c r="M52" s="10">
        <f t="shared" si="0"/>
        <v>304</v>
      </c>
      <c r="N52" s="10">
        <f t="shared" si="1"/>
        <v>221</v>
      </c>
      <c r="O52" s="10">
        <f t="shared" si="2"/>
        <v>525</v>
      </c>
    </row>
    <row r="53" spans="1:15" s="2" customFormat="1" ht="30" customHeight="1">
      <c r="A53" s="100"/>
      <c r="B53" s="19" t="s">
        <v>164</v>
      </c>
      <c r="C53" s="3">
        <v>145</v>
      </c>
      <c r="D53" s="3">
        <v>91</v>
      </c>
      <c r="E53" s="3">
        <v>4</v>
      </c>
      <c r="F53" s="3">
        <v>3</v>
      </c>
      <c r="G53" s="3">
        <v>5</v>
      </c>
      <c r="H53" s="3">
        <v>0</v>
      </c>
      <c r="I53" s="3">
        <v>27</v>
      </c>
      <c r="J53" s="3">
        <v>12</v>
      </c>
      <c r="K53" s="3">
        <v>2</v>
      </c>
      <c r="L53" s="3">
        <v>3</v>
      </c>
      <c r="M53" s="10">
        <f t="shared" si="0"/>
        <v>183</v>
      </c>
      <c r="N53" s="10">
        <f t="shared" si="1"/>
        <v>109</v>
      </c>
      <c r="O53" s="10">
        <f t="shared" si="2"/>
        <v>292</v>
      </c>
    </row>
    <row r="54" spans="1:15" s="2" customFormat="1" ht="30" customHeight="1">
      <c r="A54" s="100"/>
      <c r="B54" s="19" t="s">
        <v>165</v>
      </c>
      <c r="C54" s="3">
        <v>257</v>
      </c>
      <c r="D54" s="3">
        <v>152</v>
      </c>
      <c r="E54" s="3">
        <v>9</v>
      </c>
      <c r="F54" s="3">
        <v>7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0">
        <f t="shared" si="0"/>
        <v>266</v>
      </c>
      <c r="N54" s="10">
        <f t="shared" si="1"/>
        <v>159</v>
      </c>
      <c r="O54" s="10">
        <f t="shared" si="2"/>
        <v>425</v>
      </c>
    </row>
    <row r="55" spans="1:15" ht="30" customHeight="1">
      <c r="A55" s="100"/>
      <c r="B55" s="30" t="s">
        <v>67</v>
      </c>
      <c r="C55" s="13">
        <f>SUM(C48:C54)</f>
        <v>4237</v>
      </c>
      <c r="D55" s="13">
        <f t="shared" ref="D55:L55" si="11">SUM(D48:D54)</f>
        <v>1116</v>
      </c>
      <c r="E55" s="13">
        <f t="shared" si="11"/>
        <v>175</v>
      </c>
      <c r="F55" s="13">
        <f t="shared" si="11"/>
        <v>45</v>
      </c>
      <c r="G55" s="13">
        <f t="shared" si="11"/>
        <v>19</v>
      </c>
      <c r="H55" s="13">
        <f t="shared" si="11"/>
        <v>3</v>
      </c>
      <c r="I55" s="13">
        <f t="shared" si="11"/>
        <v>172</v>
      </c>
      <c r="J55" s="13">
        <f t="shared" si="11"/>
        <v>44</v>
      </c>
      <c r="K55" s="13">
        <f t="shared" si="11"/>
        <v>12</v>
      </c>
      <c r="L55" s="13">
        <f t="shared" si="11"/>
        <v>4</v>
      </c>
      <c r="M55" s="11">
        <f t="shared" si="0"/>
        <v>4615</v>
      </c>
      <c r="N55" s="11">
        <f t="shared" si="1"/>
        <v>1212</v>
      </c>
      <c r="O55" s="11">
        <f t="shared" si="2"/>
        <v>5827</v>
      </c>
    </row>
    <row r="56" spans="1:15" s="2" customFormat="1" ht="30" customHeight="1">
      <c r="A56" s="100" t="s">
        <v>79</v>
      </c>
      <c r="B56" s="19" t="s">
        <v>170</v>
      </c>
      <c r="C56" s="3">
        <v>1045</v>
      </c>
      <c r="D56" s="3">
        <v>751</v>
      </c>
      <c r="E56" s="3">
        <v>20</v>
      </c>
      <c r="F56" s="3">
        <v>15</v>
      </c>
      <c r="G56" s="3">
        <v>3</v>
      </c>
      <c r="H56" s="3">
        <v>1</v>
      </c>
      <c r="I56" s="3">
        <v>9</v>
      </c>
      <c r="J56" s="3">
        <v>6</v>
      </c>
      <c r="K56" s="3">
        <v>1</v>
      </c>
      <c r="L56" s="3">
        <v>1</v>
      </c>
      <c r="M56" s="10">
        <f t="shared" si="0"/>
        <v>1078</v>
      </c>
      <c r="N56" s="10">
        <f t="shared" si="1"/>
        <v>774</v>
      </c>
      <c r="O56" s="10">
        <f t="shared" si="2"/>
        <v>1852</v>
      </c>
    </row>
    <row r="57" spans="1:15" s="2" customFormat="1" ht="30" customHeight="1">
      <c r="A57" s="100"/>
      <c r="B57" s="19" t="s">
        <v>34</v>
      </c>
      <c r="C57" s="3">
        <v>680</v>
      </c>
      <c r="D57" s="3">
        <v>360</v>
      </c>
      <c r="E57" s="3">
        <v>45</v>
      </c>
      <c r="F57" s="3">
        <v>42</v>
      </c>
      <c r="G57" s="3">
        <v>6</v>
      </c>
      <c r="H57" s="3">
        <v>0</v>
      </c>
      <c r="I57" s="3">
        <v>12</v>
      </c>
      <c r="J57" s="3">
        <v>2</v>
      </c>
      <c r="K57" s="3">
        <v>0</v>
      </c>
      <c r="L57" s="3">
        <v>0</v>
      </c>
      <c r="M57" s="10">
        <f t="shared" si="0"/>
        <v>743</v>
      </c>
      <c r="N57" s="10">
        <f t="shared" si="1"/>
        <v>404</v>
      </c>
      <c r="O57" s="10">
        <f t="shared" si="2"/>
        <v>1147</v>
      </c>
    </row>
    <row r="58" spans="1:15" s="2" customFormat="1" ht="30" customHeight="1">
      <c r="A58" s="100"/>
      <c r="B58" s="19" t="s">
        <v>35</v>
      </c>
      <c r="C58" s="3">
        <v>1605</v>
      </c>
      <c r="D58" s="3">
        <v>1127</v>
      </c>
      <c r="E58" s="3">
        <v>138</v>
      </c>
      <c r="F58" s="3">
        <v>222</v>
      </c>
      <c r="G58" s="3">
        <v>14</v>
      </c>
      <c r="H58" s="3">
        <v>10</v>
      </c>
      <c r="I58" s="3">
        <v>24</v>
      </c>
      <c r="J58" s="3">
        <v>21</v>
      </c>
      <c r="K58" s="3">
        <v>1</v>
      </c>
      <c r="L58" s="3">
        <v>0</v>
      </c>
      <c r="M58" s="10">
        <f t="shared" si="0"/>
        <v>1782</v>
      </c>
      <c r="N58" s="10">
        <f t="shared" si="1"/>
        <v>1380</v>
      </c>
      <c r="O58" s="10">
        <f t="shared" si="2"/>
        <v>3162</v>
      </c>
    </row>
    <row r="59" spans="1:15" s="2" customFormat="1" ht="30" customHeight="1">
      <c r="A59" s="100"/>
      <c r="B59" s="19" t="s">
        <v>171</v>
      </c>
      <c r="C59" s="3">
        <v>295</v>
      </c>
      <c r="D59" s="3">
        <v>86</v>
      </c>
      <c r="E59" s="3">
        <v>2</v>
      </c>
      <c r="F59" s="3">
        <v>4</v>
      </c>
      <c r="G59" s="3">
        <v>0</v>
      </c>
      <c r="H59" s="3">
        <v>0</v>
      </c>
      <c r="I59" s="3">
        <v>20</v>
      </c>
      <c r="J59" s="3">
        <v>4</v>
      </c>
      <c r="K59" s="3">
        <v>0</v>
      </c>
      <c r="L59" s="3">
        <v>0</v>
      </c>
      <c r="M59" s="10">
        <f t="shared" si="0"/>
        <v>317</v>
      </c>
      <c r="N59" s="10">
        <f t="shared" si="1"/>
        <v>94</v>
      </c>
      <c r="O59" s="10">
        <f t="shared" si="2"/>
        <v>411</v>
      </c>
    </row>
    <row r="60" spans="1:15" s="2" customFormat="1" ht="30" customHeight="1">
      <c r="A60" s="100"/>
      <c r="B60" s="19" t="s">
        <v>172</v>
      </c>
      <c r="C60" s="3">
        <v>723</v>
      </c>
      <c r="D60" s="3">
        <v>1097</v>
      </c>
      <c r="E60" s="3">
        <v>49</v>
      </c>
      <c r="F60" s="3">
        <v>14</v>
      </c>
      <c r="G60" s="3">
        <v>6</v>
      </c>
      <c r="H60" s="3">
        <v>6</v>
      </c>
      <c r="I60" s="3">
        <v>49</v>
      </c>
      <c r="J60" s="3">
        <v>69</v>
      </c>
      <c r="K60" s="3">
        <v>1</v>
      </c>
      <c r="L60" s="3">
        <v>4</v>
      </c>
      <c r="M60" s="10">
        <f t="shared" si="0"/>
        <v>828</v>
      </c>
      <c r="N60" s="10">
        <f t="shared" si="1"/>
        <v>1190</v>
      </c>
      <c r="O60" s="10">
        <f t="shared" si="2"/>
        <v>2018</v>
      </c>
    </row>
    <row r="61" spans="1:15" s="2" customFormat="1" ht="30" customHeight="1">
      <c r="A61" s="100"/>
      <c r="B61" s="19" t="s">
        <v>36</v>
      </c>
      <c r="C61" s="3">
        <v>223</v>
      </c>
      <c r="D61" s="3">
        <v>285</v>
      </c>
      <c r="E61" s="3">
        <v>22</v>
      </c>
      <c r="F61" s="3">
        <v>34</v>
      </c>
      <c r="G61" s="3">
        <v>7</v>
      </c>
      <c r="H61" s="3">
        <v>0</v>
      </c>
      <c r="I61" s="3">
        <v>19</v>
      </c>
      <c r="J61" s="3">
        <v>0</v>
      </c>
      <c r="K61" s="3">
        <v>1</v>
      </c>
      <c r="L61" s="3">
        <v>0</v>
      </c>
      <c r="M61" s="10">
        <f t="shared" si="0"/>
        <v>272</v>
      </c>
      <c r="N61" s="10">
        <f t="shared" si="1"/>
        <v>319</v>
      </c>
      <c r="O61" s="10">
        <f t="shared" si="2"/>
        <v>591</v>
      </c>
    </row>
    <row r="62" spans="1:15" s="2" customFormat="1" ht="30" customHeight="1">
      <c r="A62" s="100"/>
      <c r="B62" s="21" t="s">
        <v>67</v>
      </c>
      <c r="C62" s="12">
        <f>SUM(C56:C61)</f>
        <v>4571</v>
      </c>
      <c r="D62" s="12">
        <f t="shared" ref="D62:L62" si="12">SUM(D56:D61)</f>
        <v>3706</v>
      </c>
      <c r="E62" s="12">
        <f t="shared" si="12"/>
        <v>276</v>
      </c>
      <c r="F62" s="12">
        <f t="shared" si="12"/>
        <v>331</v>
      </c>
      <c r="G62" s="12">
        <f t="shared" si="12"/>
        <v>36</v>
      </c>
      <c r="H62" s="12">
        <f t="shared" si="12"/>
        <v>17</v>
      </c>
      <c r="I62" s="12">
        <f t="shared" si="12"/>
        <v>133</v>
      </c>
      <c r="J62" s="12">
        <f t="shared" si="12"/>
        <v>102</v>
      </c>
      <c r="K62" s="12">
        <f t="shared" si="12"/>
        <v>4</v>
      </c>
      <c r="L62" s="12">
        <f t="shared" si="12"/>
        <v>5</v>
      </c>
      <c r="M62" s="10">
        <f t="shared" si="0"/>
        <v>5020</v>
      </c>
      <c r="N62" s="10">
        <f t="shared" si="1"/>
        <v>4161</v>
      </c>
      <c r="O62" s="10">
        <f t="shared" si="2"/>
        <v>9181</v>
      </c>
    </row>
    <row r="63" spans="1:15" s="2" customFormat="1" ht="30" customHeight="1">
      <c r="A63" s="90" t="s">
        <v>69</v>
      </c>
      <c r="B63" s="92"/>
      <c r="C63" s="10">
        <f>C23+C31+C34+C35+C36+C39+C40+C41+C42+C43+C44+C45+C46+C47+C55+C62</f>
        <v>53018</v>
      </c>
      <c r="D63" s="10">
        <f t="shared" ref="D63:L63" si="13">D23+D31+D34+D35+D36+D39+D40+D41+D42+D43+D44+D45+D46+D47+D55+D62</f>
        <v>53698</v>
      </c>
      <c r="E63" s="10">
        <f t="shared" si="13"/>
        <v>2091</v>
      </c>
      <c r="F63" s="10">
        <f t="shared" si="13"/>
        <v>2518</v>
      </c>
      <c r="G63" s="10">
        <f t="shared" si="13"/>
        <v>199</v>
      </c>
      <c r="H63" s="10">
        <f t="shared" si="13"/>
        <v>171</v>
      </c>
      <c r="I63" s="10">
        <f t="shared" si="13"/>
        <v>1578</v>
      </c>
      <c r="J63" s="10">
        <f t="shared" si="13"/>
        <v>1403</v>
      </c>
      <c r="K63" s="10">
        <f t="shared" si="13"/>
        <v>370</v>
      </c>
      <c r="L63" s="10">
        <f t="shared" si="13"/>
        <v>261</v>
      </c>
      <c r="M63" s="10">
        <f t="shared" si="0"/>
        <v>57256</v>
      </c>
      <c r="N63" s="10">
        <f t="shared" si="1"/>
        <v>58051</v>
      </c>
      <c r="O63" s="10">
        <f t="shared" si="2"/>
        <v>115307</v>
      </c>
    </row>
    <row r="66" spans="1:15" s="2" customFormat="1" ht="30" customHeight="1">
      <c r="B66" s="6"/>
    </row>
    <row r="67" spans="1:15" s="2" customFormat="1" ht="30" customHeight="1">
      <c r="B67" s="6"/>
    </row>
    <row r="68" spans="1:15" s="2" customFormat="1" ht="30" customHeight="1">
      <c r="A68" s="86" t="s">
        <v>173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1:15" s="2" customFormat="1" ht="57" customHeight="1">
      <c r="A69" s="82" t="s">
        <v>1</v>
      </c>
      <c r="B69" s="82"/>
      <c r="C69" s="82" t="s">
        <v>140</v>
      </c>
      <c r="D69" s="82"/>
      <c r="E69" s="82" t="s">
        <v>141</v>
      </c>
      <c r="F69" s="82"/>
      <c r="G69" s="82" t="s">
        <v>142</v>
      </c>
      <c r="H69" s="82"/>
      <c r="I69" s="82" t="s">
        <v>143</v>
      </c>
      <c r="J69" s="82"/>
      <c r="K69" s="82" t="s">
        <v>144</v>
      </c>
      <c r="L69" s="82"/>
      <c r="M69" s="82" t="s">
        <v>67</v>
      </c>
      <c r="N69" s="82"/>
      <c r="O69" s="82"/>
    </row>
    <row r="70" spans="1:15" s="2" customFormat="1" ht="30" customHeight="1">
      <c r="A70" s="82"/>
      <c r="B70" s="82"/>
      <c r="C70" s="10" t="s">
        <v>6</v>
      </c>
      <c r="D70" s="10" t="s">
        <v>7</v>
      </c>
      <c r="E70" s="10" t="s">
        <v>6</v>
      </c>
      <c r="F70" s="10" t="s">
        <v>7</v>
      </c>
      <c r="G70" s="10" t="s">
        <v>6</v>
      </c>
      <c r="H70" s="10" t="s">
        <v>7</v>
      </c>
      <c r="I70" s="10" t="s">
        <v>6</v>
      </c>
      <c r="J70" s="10" t="s">
        <v>7</v>
      </c>
      <c r="K70" s="10" t="s">
        <v>6</v>
      </c>
      <c r="L70" s="10" t="s">
        <v>7</v>
      </c>
      <c r="M70" s="10" t="s">
        <v>6</v>
      </c>
      <c r="N70" s="10" t="s">
        <v>7</v>
      </c>
      <c r="O70" s="10" t="s">
        <v>8</v>
      </c>
    </row>
    <row r="71" spans="1:15" s="2" customFormat="1" ht="30" customHeight="1">
      <c r="A71" s="100" t="s">
        <v>138</v>
      </c>
      <c r="B71" s="3" t="s">
        <v>145</v>
      </c>
      <c r="C71" s="7">
        <v>55</v>
      </c>
      <c r="D71" s="7">
        <v>44</v>
      </c>
      <c r="E71" s="7">
        <v>4</v>
      </c>
      <c r="F71" s="7">
        <v>3</v>
      </c>
      <c r="G71" s="7">
        <v>0</v>
      </c>
      <c r="H71" s="7">
        <v>0</v>
      </c>
      <c r="I71" s="7">
        <v>13</v>
      </c>
      <c r="J71" s="7">
        <v>1</v>
      </c>
      <c r="K71" s="7">
        <v>3</v>
      </c>
      <c r="L71" s="7">
        <v>2</v>
      </c>
      <c r="M71" s="17">
        <f t="shared" ref="M71:N71" si="14">K71+I71+G71+E71+C71</f>
        <v>75</v>
      </c>
      <c r="N71" s="17">
        <f t="shared" si="14"/>
        <v>50</v>
      </c>
      <c r="O71" s="17">
        <f t="shared" ref="O71" si="15">M71+N71</f>
        <v>125</v>
      </c>
    </row>
    <row r="72" spans="1:15" s="2" customFormat="1" ht="30" customHeight="1">
      <c r="A72" s="100"/>
      <c r="B72" s="3" t="s">
        <v>146</v>
      </c>
      <c r="C72" s="7">
        <v>35</v>
      </c>
      <c r="D72" s="7">
        <v>23</v>
      </c>
      <c r="E72" s="7">
        <v>3</v>
      </c>
      <c r="F72" s="7">
        <v>4</v>
      </c>
      <c r="G72" s="7">
        <v>0</v>
      </c>
      <c r="H72" s="7">
        <v>0</v>
      </c>
      <c r="I72" s="7">
        <v>0</v>
      </c>
      <c r="J72" s="7">
        <v>2</v>
      </c>
      <c r="K72" s="7">
        <v>0</v>
      </c>
      <c r="L72" s="7">
        <v>1</v>
      </c>
      <c r="M72" s="17">
        <f t="shared" ref="M72:M114" si="16">K72+I72+G72+E72+C72</f>
        <v>38</v>
      </c>
      <c r="N72" s="17">
        <f t="shared" ref="N72:N114" si="17">L72+J72+H72+F72+D72</f>
        <v>30</v>
      </c>
      <c r="O72" s="17">
        <f t="shared" ref="O72:O114" si="18">M72+N72</f>
        <v>68</v>
      </c>
    </row>
    <row r="73" spans="1:15" s="2" customFormat="1" ht="30" customHeight="1">
      <c r="A73" s="100"/>
      <c r="B73" s="3" t="s">
        <v>147</v>
      </c>
      <c r="C73" s="7">
        <v>46</v>
      </c>
      <c r="D73" s="7">
        <v>67</v>
      </c>
      <c r="E73" s="7">
        <v>1</v>
      </c>
      <c r="F73" s="7">
        <v>6</v>
      </c>
      <c r="G73" s="7">
        <v>0</v>
      </c>
      <c r="H73" s="7">
        <v>0</v>
      </c>
      <c r="I73" s="7">
        <v>4</v>
      </c>
      <c r="J73" s="7">
        <v>1</v>
      </c>
      <c r="K73" s="7">
        <v>0</v>
      </c>
      <c r="L73" s="7">
        <v>0</v>
      </c>
      <c r="M73" s="17">
        <f t="shared" si="16"/>
        <v>51</v>
      </c>
      <c r="N73" s="17">
        <f t="shared" si="17"/>
        <v>74</v>
      </c>
      <c r="O73" s="17">
        <f t="shared" si="18"/>
        <v>125</v>
      </c>
    </row>
    <row r="74" spans="1:15" s="2" customFormat="1" ht="30" customHeight="1">
      <c r="A74" s="100"/>
      <c r="B74" s="3" t="s">
        <v>148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17">
        <f t="shared" si="16"/>
        <v>0</v>
      </c>
      <c r="N74" s="17">
        <f t="shared" si="17"/>
        <v>0</v>
      </c>
      <c r="O74" s="17">
        <f t="shared" si="18"/>
        <v>0</v>
      </c>
    </row>
    <row r="75" spans="1:15" s="2" customFormat="1" ht="30" customHeight="1">
      <c r="A75" s="100"/>
      <c r="B75" s="3" t="s">
        <v>151</v>
      </c>
      <c r="C75" s="7">
        <v>73</v>
      </c>
      <c r="D75" s="7">
        <v>49</v>
      </c>
      <c r="E75" s="7">
        <v>1</v>
      </c>
      <c r="F75" s="7">
        <v>0</v>
      </c>
      <c r="G75" s="7">
        <v>0</v>
      </c>
      <c r="H75" s="7">
        <v>0</v>
      </c>
      <c r="I75" s="7">
        <v>10</v>
      </c>
      <c r="J75" s="7">
        <v>0</v>
      </c>
      <c r="K75" s="7">
        <v>1</v>
      </c>
      <c r="L75" s="7">
        <v>0</v>
      </c>
      <c r="M75" s="17">
        <f t="shared" si="16"/>
        <v>85</v>
      </c>
      <c r="N75" s="17">
        <f t="shared" si="17"/>
        <v>49</v>
      </c>
      <c r="O75" s="17">
        <f t="shared" si="18"/>
        <v>134</v>
      </c>
    </row>
    <row r="76" spans="1:15" s="2" customFormat="1" ht="30" customHeight="1">
      <c r="A76" s="100"/>
      <c r="B76" s="3" t="s">
        <v>152</v>
      </c>
      <c r="C76" s="7">
        <v>45</v>
      </c>
      <c r="D76" s="7">
        <v>46</v>
      </c>
      <c r="E76" s="7">
        <v>3</v>
      </c>
      <c r="F76" s="7">
        <v>2</v>
      </c>
      <c r="G76" s="7">
        <v>0</v>
      </c>
      <c r="H76" s="7">
        <v>0</v>
      </c>
      <c r="I76" s="7">
        <v>5</v>
      </c>
      <c r="J76" s="7">
        <v>1</v>
      </c>
      <c r="K76" s="7">
        <v>0</v>
      </c>
      <c r="L76" s="7">
        <v>0</v>
      </c>
      <c r="M76" s="17">
        <f t="shared" si="16"/>
        <v>53</v>
      </c>
      <c r="N76" s="17">
        <f t="shared" si="17"/>
        <v>49</v>
      </c>
      <c r="O76" s="17">
        <f t="shared" si="18"/>
        <v>102</v>
      </c>
    </row>
    <row r="77" spans="1:15" s="2" customFormat="1" ht="30" customHeight="1">
      <c r="A77" s="100"/>
      <c r="B77" s="3" t="s">
        <v>153</v>
      </c>
      <c r="C77" s="7">
        <v>25</v>
      </c>
      <c r="D77" s="7">
        <v>26</v>
      </c>
      <c r="E77" s="7">
        <v>0</v>
      </c>
      <c r="F77" s="7">
        <v>0</v>
      </c>
      <c r="G77" s="7">
        <v>0</v>
      </c>
      <c r="H77" s="7">
        <v>0</v>
      </c>
      <c r="I77" s="7">
        <v>3</v>
      </c>
      <c r="J77" s="7">
        <v>0</v>
      </c>
      <c r="K77" s="7">
        <v>0</v>
      </c>
      <c r="L77" s="7">
        <v>0</v>
      </c>
      <c r="M77" s="17">
        <f t="shared" si="16"/>
        <v>28</v>
      </c>
      <c r="N77" s="17">
        <f t="shared" si="17"/>
        <v>26</v>
      </c>
      <c r="O77" s="17">
        <f t="shared" si="18"/>
        <v>54</v>
      </c>
    </row>
    <row r="78" spans="1:15" s="2" customFormat="1" ht="30" customHeight="1">
      <c r="A78" s="100"/>
      <c r="B78" s="3" t="s">
        <v>154</v>
      </c>
      <c r="C78" s="7">
        <v>57</v>
      </c>
      <c r="D78" s="7">
        <v>56</v>
      </c>
      <c r="E78" s="7">
        <v>4</v>
      </c>
      <c r="F78" s="7">
        <v>5</v>
      </c>
      <c r="G78" s="7">
        <v>0</v>
      </c>
      <c r="H78" s="7">
        <v>1</v>
      </c>
      <c r="I78" s="7">
        <v>6</v>
      </c>
      <c r="J78" s="7">
        <v>1</v>
      </c>
      <c r="K78" s="7">
        <v>1</v>
      </c>
      <c r="L78" s="7">
        <v>1</v>
      </c>
      <c r="M78" s="17">
        <f t="shared" si="16"/>
        <v>68</v>
      </c>
      <c r="N78" s="17">
        <f t="shared" si="17"/>
        <v>64</v>
      </c>
      <c r="O78" s="17">
        <f t="shared" si="18"/>
        <v>132</v>
      </c>
    </row>
    <row r="79" spans="1:15" s="2" customFormat="1" ht="30" customHeight="1">
      <c r="A79" s="100"/>
      <c r="B79" s="3" t="s">
        <v>155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17">
        <f t="shared" si="16"/>
        <v>0</v>
      </c>
      <c r="N79" s="17">
        <f t="shared" si="17"/>
        <v>0</v>
      </c>
      <c r="O79" s="17">
        <f t="shared" si="18"/>
        <v>0</v>
      </c>
    </row>
    <row r="80" spans="1:15" s="2" customFormat="1" ht="30" customHeight="1">
      <c r="A80" s="100"/>
      <c r="B80" s="3" t="s">
        <v>156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17">
        <f t="shared" si="16"/>
        <v>0</v>
      </c>
      <c r="N80" s="17">
        <f t="shared" si="17"/>
        <v>0</v>
      </c>
      <c r="O80" s="17">
        <f t="shared" si="18"/>
        <v>0</v>
      </c>
    </row>
    <row r="81" spans="1:15" s="2" customFormat="1" ht="30" customHeight="1">
      <c r="A81" s="100"/>
      <c r="B81" s="3" t="s">
        <v>157</v>
      </c>
      <c r="C81" s="7">
        <v>6</v>
      </c>
      <c r="D81" s="7">
        <v>18</v>
      </c>
      <c r="E81" s="7">
        <v>1</v>
      </c>
      <c r="F81" s="7">
        <v>4</v>
      </c>
      <c r="G81" s="7">
        <v>0</v>
      </c>
      <c r="H81" s="7">
        <v>0</v>
      </c>
      <c r="I81" s="7">
        <v>0</v>
      </c>
      <c r="J81" s="7">
        <v>1</v>
      </c>
      <c r="K81" s="7">
        <v>0</v>
      </c>
      <c r="L81" s="7">
        <v>0</v>
      </c>
      <c r="M81" s="17">
        <f t="shared" si="16"/>
        <v>7</v>
      </c>
      <c r="N81" s="17">
        <f t="shared" si="17"/>
        <v>23</v>
      </c>
      <c r="O81" s="17">
        <f t="shared" si="18"/>
        <v>30</v>
      </c>
    </row>
    <row r="82" spans="1:15" s="2" customFormat="1" ht="30" customHeight="1">
      <c r="A82" s="100"/>
      <c r="B82" s="12" t="s">
        <v>67</v>
      </c>
      <c r="C82" s="14">
        <f>SUM(C71:C81)</f>
        <v>342</v>
      </c>
      <c r="D82" s="14">
        <f t="shared" ref="D82:L82" si="19">SUM(D71:D81)</f>
        <v>329</v>
      </c>
      <c r="E82" s="14">
        <f t="shared" si="19"/>
        <v>17</v>
      </c>
      <c r="F82" s="14">
        <f t="shared" si="19"/>
        <v>24</v>
      </c>
      <c r="G82" s="14">
        <f t="shared" si="19"/>
        <v>0</v>
      </c>
      <c r="H82" s="14">
        <f t="shared" si="19"/>
        <v>1</v>
      </c>
      <c r="I82" s="14">
        <f t="shared" si="19"/>
        <v>41</v>
      </c>
      <c r="J82" s="14">
        <f t="shared" si="19"/>
        <v>7</v>
      </c>
      <c r="K82" s="14">
        <f t="shared" si="19"/>
        <v>5</v>
      </c>
      <c r="L82" s="14">
        <f t="shared" si="19"/>
        <v>4</v>
      </c>
      <c r="M82" s="17">
        <f t="shared" si="16"/>
        <v>405</v>
      </c>
      <c r="N82" s="17">
        <f t="shared" si="17"/>
        <v>365</v>
      </c>
      <c r="O82" s="17">
        <f t="shared" si="18"/>
        <v>770</v>
      </c>
    </row>
    <row r="83" spans="1:15" s="2" customFormat="1" ht="30" customHeight="1">
      <c r="A83" s="83" t="s">
        <v>158</v>
      </c>
      <c r="B83" s="83"/>
      <c r="C83" s="7">
        <v>58</v>
      </c>
      <c r="D83" s="7">
        <v>114</v>
      </c>
      <c r="E83" s="7">
        <v>1</v>
      </c>
      <c r="F83" s="7">
        <v>2</v>
      </c>
      <c r="G83" s="7">
        <v>0</v>
      </c>
      <c r="H83" s="7">
        <v>0</v>
      </c>
      <c r="I83" s="7">
        <v>5</v>
      </c>
      <c r="J83" s="7">
        <v>0</v>
      </c>
      <c r="K83" s="7">
        <v>0</v>
      </c>
      <c r="L83" s="7">
        <v>0</v>
      </c>
      <c r="M83" s="17">
        <f t="shared" si="16"/>
        <v>64</v>
      </c>
      <c r="N83" s="17">
        <f t="shared" si="17"/>
        <v>116</v>
      </c>
      <c r="O83" s="17">
        <f t="shared" si="18"/>
        <v>180</v>
      </c>
    </row>
    <row r="84" spans="1:15" s="2" customFormat="1" ht="30" customHeight="1">
      <c r="A84" s="83" t="s">
        <v>60</v>
      </c>
      <c r="B84" s="83"/>
      <c r="C84" s="7">
        <v>150</v>
      </c>
      <c r="D84" s="7">
        <v>78</v>
      </c>
      <c r="E84" s="7">
        <v>4</v>
      </c>
      <c r="F84" s="7">
        <v>1</v>
      </c>
      <c r="G84" s="7">
        <v>0</v>
      </c>
      <c r="H84" s="7">
        <v>0</v>
      </c>
      <c r="I84" s="7">
        <v>38</v>
      </c>
      <c r="J84" s="7">
        <v>9</v>
      </c>
      <c r="K84" s="7">
        <v>0</v>
      </c>
      <c r="L84" s="7">
        <v>0</v>
      </c>
      <c r="M84" s="17">
        <f t="shared" si="16"/>
        <v>192</v>
      </c>
      <c r="N84" s="17">
        <f t="shared" si="17"/>
        <v>88</v>
      </c>
      <c r="O84" s="17">
        <f t="shared" si="18"/>
        <v>280</v>
      </c>
    </row>
    <row r="85" spans="1:15" s="2" customFormat="1" ht="30" customHeight="1">
      <c r="A85" s="83" t="s">
        <v>55</v>
      </c>
      <c r="B85" s="83"/>
      <c r="C85" s="7">
        <v>194</v>
      </c>
      <c r="D85" s="7">
        <v>115</v>
      </c>
      <c r="E85" s="7">
        <v>11</v>
      </c>
      <c r="F85" s="7">
        <v>6</v>
      </c>
      <c r="G85" s="7">
        <v>0</v>
      </c>
      <c r="H85" s="7">
        <v>0</v>
      </c>
      <c r="I85" s="7">
        <v>4</v>
      </c>
      <c r="J85" s="7">
        <v>4</v>
      </c>
      <c r="K85" s="7">
        <v>0</v>
      </c>
      <c r="L85" s="7">
        <v>0</v>
      </c>
      <c r="M85" s="17">
        <f t="shared" si="16"/>
        <v>209</v>
      </c>
      <c r="N85" s="17">
        <f t="shared" si="17"/>
        <v>125</v>
      </c>
      <c r="O85" s="17">
        <f t="shared" si="18"/>
        <v>334</v>
      </c>
    </row>
    <row r="86" spans="1:15" s="2" customFormat="1" ht="30" customHeight="1">
      <c r="A86" s="83" t="s">
        <v>59</v>
      </c>
      <c r="B86" s="83"/>
      <c r="C86" s="7">
        <v>104</v>
      </c>
      <c r="D86" s="7">
        <v>36</v>
      </c>
      <c r="E86" s="7">
        <v>1</v>
      </c>
      <c r="F86" s="7">
        <v>0</v>
      </c>
      <c r="G86" s="7">
        <v>0</v>
      </c>
      <c r="H86" s="7">
        <v>0</v>
      </c>
      <c r="I86" s="7">
        <v>20</v>
      </c>
      <c r="J86" s="7">
        <v>1</v>
      </c>
      <c r="K86" s="7">
        <v>0</v>
      </c>
      <c r="L86" s="7">
        <v>0</v>
      </c>
      <c r="M86" s="17">
        <f t="shared" si="16"/>
        <v>125</v>
      </c>
      <c r="N86" s="17">
        <f t="shared" si="17"/>
        <v>37</v>
      </c>
      <c r="O86" s="17">
        <f t="shared" si="18"/>
        <v>162</v>
      </c>
    </row>
    <row r="87" spans="1:15" s="2" customFormat="1" ht="30" customHeight="1">
      <c r="A87" s="83" t="s">
        <v>24</v>
      </c>
      <c r="B87" s="83"/>
      <c r="C87" s="7">
        <v>120</v>
      </c>
      <c r="D87" s="7">
        <v>65</v>
      </c>
      <c r="E87" s="7">
        <v>0</v>
      </c>
      <c r="F87" s="7">
        <v>2</v>
      </c>
      <c r="G87" s="7">
        <v>0</v>
      </c>
      <c r="H87" s="7">
        <v>0</v>
      </c>
      <c r="I87" s="7">
        <v>7</v>
      </c>
      <c r="J87" s="7">
        <v>2</v>
      </c>
      <c r="K87" s="7">
        <v>0</v>
      </c>
      <c r="L87" s="7">
        <v>0</v>
      </c>
      <c r="M87" s="17">
        <f t="shared" si="16"/>
        <v>127</v>
      </c>
      <c r="N87" s="17">
        <f t="shared" si="17"/>
        <v>69</v>
      </c>
      <c r="O87" s="17">
        <f t="shared" si="18"/>
        <v>196</v>
      </c>
    </row>
    <row r="88" spans="1:15" s="2" customFormat="1" ht="30" customHeight="1">
      <c r="A88" s="83" t="s">
        <v>16</v>
      </c>
      <c r="B88" s="83"/>
      <c r="C88" s="7">
        <v>183</v>
      </c>
      <c r="D88" s="7">
        <v>101</v>
      </c>
      <c r="E88" s="7">
        <v>0</v>
      </c>
      <c r="F88" s="7">
        <v>0</v>
      </c>
      <c r="G88" s="7">
        <v>0</v>
      </c>
      <c r="H88" s="7">
        <v>0</v>
      </c>
      <c r="I88" s="7">
        <v>8</v>
      </c>
      <c r="J88" s="7">
        <v>4</v>
      </c>
      <c r="K88" s="7">
        <v>0</v>
      </c>
      <c r="L88" s="7">
        <v>0</v>
      </c>
      <c r="M88" s="17">
        <f t="shared" si="16"/>
        <v>191</v>
      </c>
      <c r="N88" s="17">
        <f t="shared" si="17"/>
        <v>105</v>
      </c>
      <c r="O88" s="17">
        <f t="shared" si="18"/>
        <v>296</v>
      </c>
    </row>
    <row r="89" spans="1:15" s="2" customFormat="1" ht="30" customHeight="1">
      <c r="A89" s="83" t="s">
        <v>9</v>
      </c>
      <c r="B89" s="83"/>
      <c r="C89" s="7">
        <v>583</v>
      </c>
      <c r="D89" s="7">
        <v>187</v>
      </c>
      <c r="E89" s="7">
        <v>13</v>
      </c>
      <c r="F89" s="7">
        <v>5</v>
      </c>
      <c r="G89" s="7">
        <v>2</v>
      </c>
      <c r="H89" s="7">
        <v>0</v>
      </c>
      <c r="I89" s="7">
        <v>59</v>
      </c>
      <c r="J89" s="7">
        <v>10</v>
      </c>
      <c r="K89" s="7">
        <v>31</v>
      </c>
      <c r="L89" s="7">
        <v>3</v>
      </c>
      <c r="M89" s="17">
        <f t="shared" si="16"/>
        <v>688</v>
      </c>
      <c r="N89" s="17">
        <f t="shared" si="17"/>
        <v>205</v>
      </c>
      <c r="O89" s="17">
        <f t="shared" si="18"/>
        <v>893</v>
      </c>
    </row>
    <row r="90" spans="1:15" s="2" customFormat="1" ht="30" customHeight="1">
      <c r="A90" s="83" t="s">
        <v>15</v>
      </c>
      <c r="B90" s="83"/>
      <c r="C90" s="7">
        <v>175</v>
      </c>
      <c r="D90" s="7">
        <v>62</v>
      </c>
      <c r="E90" s="7">
        <v>8</v>
      </c>
      <c r="F90" s="7">
        <v>6</v>
      </c>
      <c r="G90" s="7">
        <v>0</v>
      </c>
      <c r="H90" s="7">
        <v>0</v>
      </c>
      <c r="I90" s="7">
        <v>24</v>
      </c>
      <c r="J90" s="7">
        <v>10</v>
      </c>
      <c r="K90" s="7">
        <v>1</v>
      </c>
      <c r="L90" s="7">
        <v>0</v>
      </c>
      <c r="M90" s="17">
        <f t="shared" si="16"/>
        <v>208</v>
      </c>
      <c r="N90" s="17">
        <f t="shared" si="17"/>
        <v>78</v>
      </c>
      <c r="O90" s="17">
        <f t="shared" si="18"/>
        <v>286</v>
      </c>
    </row>
    <row r="91" spans="1:15" s="2" customFormat="1" ht="30" customHeight="1">
      <c r="A91" s="99" t="s">
        <v>79</v>
      </c>
      <c r="B91" s="3" t="s">
        <v>170</v>
      </c>
      <c r="C91" s="7">
        <v>19</v>
      </c>
      <c r="D91" s="7">
        <v>13</v>
      </c>
      <c r="E91" s="7">
        <v>0</v>
      </c>
      <c r="F91" s="7">
        <v>0</v>
      </c>
      <c r="G91" s="7">
        <v>0</v>
      </c>
      <c r="H91" s="7">
        <v>0</v>
      </c>
      <c r="I91" s="7">
        <v>3</v>
      </c>
      <c r="J91" s="7">
        <v>0</v>
      </c>
      <c r="K91" s="7">
        <v>0</v>
      </c>
      <c r="L91" s="7">
        <v>0</v>
      </c>
      <c r="M91" s="17">
        <f t="shared" si="16"/>
        <v>22</v>
      </c>
      <c r="N91" s="17">
        <f t="shared" si="17"/>
        <v>13</v>
      </c>
      <c r="O91" s="17">
        <f t="shared" si="18"/>
        <v>35</v>
      </c>
    </row>
    <row r="92" spans="1:15" s="2" customFormat="1" ht="30" customHeight="1">
      <c r="A92" s="99"/>
      <c r="B92" s="3" t="s">
        <v>34</v>
      </c>
      <c r="C92" s="7">
        <v>10</v>
      </c>
      <c r="D92" s="7">
        <v>10</v>
      </c>
      <c r="E92" s="7">
        <v>0</v>
      </c>
      <c r="F92" s="7">
        <v>0</v>
      </c>
      <c r="G92" s="7">
        <v>0</v>
      </c>
      <c r="H92" s="7">
        <v>0</v>
      </c>
      <c r="I92" s="7">
        <v>3</v>
      </c>
      <c r="J92" s="7">
        <v>0</v>
      </c>
      <c r="K92" s="7">
        <v>0</v>
      </c>
      <c r="L92" s="7">
        <v>0</v>
      </c>
      <c r="M92" s="17">
        <f t="shared" si="16"/>
        <v>13</v>
      </c>
      <c r="N92" s="17">
        <f t="shared" si="17"/>
        <v>10</v>
      </c>
      <c r="O92" s="17">
        <f t="shared" si="18"/>
        <v>23</v>
      </c>
    </row>
    <row r="93" spans="1:15" s="2" customFormat="1" ht="30" customHeight="1">
      <c r="A93" s="99"/>
      <c r="B93" s="3" t="s">
        <v>35</v>
      </c>
      <c r="C93" s="7">
        <v>19</v>
      </c>
      <c r="D93" s="7">
        <v>15</v>
      </c>
      <c r="E93" s="7">
        <v>0</v>
      </c>
      <c r="F93" s="7">
        <v>0</v>
      </c>
      <c r="G93" s="7">
        <v>0</v>
      </c>
      <c r="H93" s="7">
        <v>0</v>
      </c>
      <c r="I93" s="7">
        <v>1</v>
      </c>
      <c r="J93" s="7">
        <v>0</v>
      </c>
      <c r="K93" s="7">
        <v>0</v>
      </c>
      <c r="L93" s="7">
        <v>0</v>
      </c>
      <c r="M93" s="17">
        <f t="shared" si="16"/>
        <v>20</v>
      </c>
      <c r="N93" s="17">
        <f t="shared" si="17"/>
        <v>15</v>
      </c>
      <c r="O93" s="17">
        <f t="shared" si="18"/>
        <v>35</v>
      </c>
    </row>
    <row r="94" spans="1:15" s="2" customFormat="1" ht="30" customHeight="1">
      <c r="A94" s="99"/>
      <c r="B94" s="3" t="s">
        <v>171</v>
      </c>
      <c r="C94" s="7">
        <v>18</v>
      </c>
      <c r="D94" s="7">
        <v>13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17">
        <f t="shared" si="16"/>
        <v>18</v>
      </c>
      <c r="N94" s="17">
        <f t="shared" si="17"/>
        <v>13</v>
      </c>
      <c r="O94" s="17">
        <f t="shared" si="18"/>
        <v>31</v>
      </c>
    </row>
    <row r="95" spans="1:15" s="2" customFormat="1" ht="30" customHeight="1">
      <c r="A95" s="99"/>
      <c r="B95" s="3" t="s">
        <v>172</v>
      </c>
      <c r="C95" s="7">
        <v>1</v>
      </c>
      <c r="D95" s="7">
        <v>6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17">
        <f t="shared" si="16"/>
        <v>1</v>
      </c>
      <c r="N95" s="17">
        <f t="shared" si="17"/>
        <v>6</v>
      </c>
      <c r="O95" s="17">
        <f t="shared" si="18"/>
        <v>7</v>
      </c>
    </row>
    <row r="96" spans="1:15" s="2" customFormat="1" ht="30" customHeight="1">
      <c r="A96" s="99"/>
      <c r="B96" s="3" t="s">
        <v>36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17">
        <f t="shared" si="16"/>
        <v>0</v>
      </c>
      <c r="N96" s="17">
        <f t="shared" si="17"/>
        <v>0</v>
      </c>
      <c r="O96" s="17">
        <f t="shared" si="18"/>
        <v>0</v>
      </c>
    </row>
    <row r="97" spans="1:15" s="2" customFormat="1" ht="30" customHeight="1">
      <c r="A97" s="99"/>
      <c r="B97" s="15" t="s">
        <v>67</v>
      </c>
      <c r="C97" s="16">
        <f>SUM(C91:C96)</f>
        <v>67</v>
      </c>
      <c r="D97" s="16">
        <f t="shared" ref="D97:L97" si="20">SUM(D91:D96)</f>
        <v>57</v>
      </c>
      <c r="E97" s="16">
        <f t="shared" si="20"/>
        <v>0</v>
      </c>
      <c r="F97" s="16">
        <f t="shared" si="20"/>
        <v>0</v>
      </c>
      <c r="G97" s="16">
        <f t="shared" si="20"/>
        <v>0</v>
      </c>
      <c r="H97" s="16">
        <f t="shared" si="20"/>
        <v>0</v>
      </c>
      <c r="I97" s="16">
        <f t="shared" si="20"/>
        <v>7</v>
      </c>
      <c r="J97" s="16">
        <f t="shared" si="20"/>
        <v>0</v>
      </c>
      <c r="K97" s="16">
        <f t="shared" si="20"/>
        <v>0</v>
      </c>
      <c r="L97" s="16">
        <f t="shared" si="20"/>
        <v>0</v>
      </c>
      <c r="M97" s="18">
        <f t="shared" si="16"/>
        <v>74</v>
      </c>
      <c r="N97" s="18">
        <f t="shared" si="17"/>
        <v>57</v>
      </c>
      <c r="O97" s="18">
        <f t="shared" si="18"/>
        <v>131</v>
      </c>
    </row>
    <row r="98" spans="1:15" s="2" customFormat="1" ht="30" customHeight="1">
      <c r="A98" s="83" t="s">
        <v>62</v>
      </c>
      <c r="B98" s="83"/>
      <c r="C98" s="7">
        <v>52</v>
      </c>
      <c r="D98" s="7">
        <v>20</v>
      </c>
      <c r="E98" s="7">
        <v>0</v>
      </c>
      <c r="F98" s="7">
        <v>1</v>
      </c>
      <c r="G98" s="7">
        <v>0</v>
      </c>
      <c r="H98" s="7">
        <v>0</v>
      </c>
      <c r="I98" s="7">
        <v>2</v>
      </c>
      <c r="J98" s="7">
        <v>0</v>
      </c>
      <c r="K98" s="7">
        <v>1</v>
      </c>
      <c r="L98" s="7">
        <v>0</v>
      </c>
      <c r="M98" s="17">
        <f t="shared" si="16"/>
        <v>55</v>
      </c>
      <c r="N98" s="17">
        <f t="shared" si="17"/>
        <v>21</v>
      </c>
      <c r="O98" s="17">
        <f t="shared" si="18"/>
        <v>76</v>
      </c>
    </row>
    <row r="99" spans="1:15" s="2" customFormat="1" ht="30" customHeight="1">
      <c r="A99" s="83" t="s">
        <v>78</v>
      </c>
      <c r="B99" s="83"/>
      <c r="C99" s="7">
        <v>14</v>
      </c>
      <c r="D99" s="7">
        <v>12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7">
        <f t="shared" si="16"/>
        <v>14</v>
      </c>
      <c r="N99" s="17">
        <f t="shared" si="17"/>
        <v>12</v>
      </c>
      <c r="O99" s="17">
        <f t="shared" si="18"/>
        <v>26</v>
      </c>
    </row>
    <row r="100" spans="1:15" s="2" customFormat="1" ht="30" customHeight="1">
      <c r="A100" s="83" t="s">
        <v>19</v>
      </c>
      <c r="B100" s="83"/>
      <c r="C100" s="7">
        <v>45</v>
      </c>
      <c r="D100" s="7">
        <v>36</v>
      </c>
      <c r="E100" s="7">
        <v>0</v>
      </c>
      <c r="F100" s="7">
        <v>0</v>
      </c>
      <c r="G100" s="7">
        <v>0</v>
      </c>
      <c r="H100" s="7">
        <v>0</v>
      </c>
      <c r="I100" s="7">
        <v>3</v>
      </c>
      <c r="J100" s="7">
        <v>2</v>
      </c>
      <c r="K100" s="7">
        <v>0</v>
      </c>
      <c r="L100" s="7">
        <v>0</v>
      </c>
      <c r="M100" s="17">
        <f t="shared" si="16"/>
        <v>48</v>
      </c>
      <c r="N100" s="17">
        <f t="shared" si="17"/>
        <v>38</v>
      </c>
      <c r="O100" s="17">
        <f t="shared" si="18"/>
        <v>86</v>
      </c>
    </row>
    <row r="101" spans="1:15" s="2" customFormat="1" ht="30" customHeight="1">
      <c r="A101" s="83" t="s">
        <v>17</v>
      </c>
      <c r="B101" s="83"/>
      <c r="C101" s="7">
        <v>73</v>
      </c>
      <c r="D101" s="7">
        <v>62</v>
      </c>
      <c r="E101" s="7">
        <v>0</v>
      </c>
      <c r="F101" s="7">
        <v>0</v>
      </c>
      <c r="G101" s="7">
        <v>0</v>
      </c>
      <c r="H101" s="7">
        <v>0</v>
      </c>
      <c r="I101" s="7">
        <v>3</v>
      </c>
      <c r="J101" s="7">
        <v>1</v>
      </c>
      <c r="K101" s="7">
        <v>0</v>
      </c>
      <c r="L101" s="7">
        <v>0</v>
      </c>
      <c r="M101" s="17">
        <f t="shared" si="16"/>
        <v>76</v>
      </c>
      <c r="N101" s="17">
        <f t="shared" si="17"/>
        <v>63</v>
      </c>
      <c r="O101" s="17">
        <f t="shared" si="18"/>
        <v>139</v>
      </c>
    </row>
    <row r="102" spans="1:15" s="2" customFormat="1" ht="30" customHeight="1">
      <c r="A102" s="106" t="s">
        <v>249</v>
      </c>
      <c r="B102" s="3" t="s">
        <v>159</v>
      </c>
      <c r="C102" s="7">
        <v>36</v>
      </c>
      <c r="D102" s="7">
        <v>3</v>
      </c>
      <c r="E102" s="7">
        <v>2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17">
        <f t="shared" si="16"/>
        <v>38</v>
      </c>
      <c r="N102" s="17">
        <f t="shared" si="17"/>
        <v>3</v>
      </c>
      <c r="O102" s="17">
        <f t="shared" si="18"/>
        <v>41</v>
      </c>
    </row>
    <row r="103" spans="1:15" s="2" customFormat="1" ht="30" customHeight="1">
      <c r="A103" s="106"/>
      <c r="B103" s="3" t="s">
        <v>160</v>
      </c>
      <c r="C103" s="7">
        <v>37</v>
      </c>
      <c r="D103" s="7">
        <v>8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17">
        <f t="shared" si="16"/>
        <v>37</v>
      </c>
      <c r="N103" s="17">
        <f t="shared" si="17"/>
        <v>8</v>
      </c>
      <c r="O103" s="17">
        <f t="shared" si="18"/>
        <v>45</v>
      </c>
    </row>
    <row r="104" spans="1:15" s="2" customFormat="1" ht="30" customHeight="1">
      <c r="A104" s="106"/>
      <c r="B104" s="3" t="s">
        <v>174</v>
      </c>
      <c r="C104" s="7">
        <v>9</v>
      </c>
      <c r="D104" s="7">
        <v>4</v>
      </c>
      <c r="E104" s="7">
        <v>0</v>
      </c>
      <c r="F104" s="7">
        <v>0</v>
      </c>
      <c r="G104" s="7">
        <v>1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17">
        <f t="shared" si="16"/>
        <v>10</v>
      </c>
      <c r="N104" s="17">
        <f t="shared" si="17"/>
        <v>4</v>
      </c>
      <c r="O104" s="17">
        <f t="shared" si="18"/>
        <v>14</v>
      </c>
    </row>
    <row r="105" spans="1:15" s="2" customFormat="1" ht="30" customHeight="1">
      <c r="A105" s="106"/>
      <c r="B105" s="3" t="s">
        <v>175</v>
      </c>
      <c r="C105" s="7">
        <v>6</v>
      </c>
      <c r="D105" s="7">
        <v>8</v>
      </c>
      <c r="E105" s="7">
        <v>2</v>
      </c>
      <c r="F105" s="7">
        <v>1</v>
      </c>
      <c r="G105" s="7">
        <v>0</v>
      </c>
      <c r="H105" s="7">
        <v>0</v>
      </c>
      <c r="I105" s="7">
        <v>1</v>
      </c>
      <c r="J105" s="7">
        <v>0</v>
      </c>
      <c r="K105" s="7">
        <v>0</v>
      </c>
      <c r="L105" s="7">
        <v>0</v>
      </c>
      <c r="M105" s="17">
        <f t="shared" si="16"/>
        <v>9</v>
      </c>
      <c r="N105" s="17">
        <f t="shared" si="17"/>
        <v>9</v>
      </c>
      <c r="O105" s="17">
        <f t="shared" si="18"/>
        <v>18</v>
      </c>
    </row>
    <row r="106" spans="1:15" s="2" customFormat="1" ht="30" customHeight="1">
      <c r="A106" s="106"/>
      <c r="B106" s="3" t="s">
        <v>164</v>
      </c>
      <c r="C106" s="7">
        <v>3</v>
      </c>
      <c r="D106" s="7">
        <v>5</v>
      </c>
      <c r="E106" s="7">
        <v>3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17">
        <f t="shared" si="16"/>
        <v>6</v>
      </c>
      <c r="N106" s="17">
        <f t="shared" si="17"/>
        <v>5</v>
      </c>
      <c r="O106" s="17">
        <f t="shared" si="18"/>
        <v>11</v>
      </c>
    </row>
    <row r="107" spans="1:15" s="2" customFormat="1" ht="30" customHeight="1">
      <c r="A107" s="106"/>
      <c r="B107" s="12" t="s">
        <v>258</v>
      </c>
      <c r="C107" s="14">
        <f>SUM(C102:C106)</f>
        <v>91</v>
      </c>
      <c r="D107" s="14">
        <f t="shared" ref="D107:L107" si="21">SUM(D102:D106)</f>
        <v>28</v>
      </c>
      <c r="E107" s="14">
        <f t="shared" si="21"/>
        <v>7</v>
      </c>
      <c r="F107" s="14">
        <f t="shared" si="21"/>
        <v>1</v>
      </c>
      <c r="G107" s="14">
        <f t="shared" si="21"/>
        <v>1</v>
      </c>
      <c r="H107" s="14">
        <f t="shared" si="21"/>
        <v>0</v>
      </c>
      <c r="I107" s="14">
        <f t="shared" si="21"/>
        <v>1</v>
      </c>
      <c r="J107" s="14">
        <f t="shared" si="21"/>
        <v>0</v>
      </c>
      <c r="K107" s="14">
        <f t="shared" si="21"/>
        <v>0</v>
      </c>
      <c r="L107" s="14">
        <f t="shared" si="21"/>
        <v>0</v>
      </c>
      <c r="M107" s="17">
        <f t="shared" si="16"/>
        <v>100</v>
      </c>
      <c r="N107" s="17">
        <f t="shared" si="17"/>
        <v>29</v>
      </c>
      <c r="O107" s="17">
        <f t="shared" si="18"/>
        <v>129</v>
      </c>
    </row>
    <row r="108" spans="1:15" s="2" customFormat="1" ht="30" customHeight="1">
      <c r="A108" s="83" t="s">
        <v>75</v>
      </c>
      <c r="B108" s="83"/>
      <c r="C108" s="7">
        <v>35</v>
      </c>
      <c r="D108" s="7">
        <v>13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7">
        <f t="shared" si="16"/>
        <v>35</v>
      </c>
      <c r="N108" s="17">
        <f t="shared" si="17"/>
        <v>13</v>
      </c>
      <c r="O108" s="17">
        <f t="shared" si="18"/>
        <v>48</v>
      </c>
    </row>
    <row r="109" spans="1:15" s="2" customFormat="1" ht="30" customHeight="1">
      <c r="A109" s="83" t="s">
        <v>176</v>
      </c>
      <c r="B109" s="83"/>
      <c r="C109" s="7">
        <v>563</v>
      </c>
      <c r="D109" s="7">
        <v>386</v>
      </c>
      <c r="E109" s="7">
        <v>28</v>
      </c>
      <c r="F109" s="7">
        <v>32</v>
      </c>
      <c r="G109" s="7">
        <v>0</v>
      </c>
      <c r="H109" s="7">
        <v>0</v>
      </c>
      <c r="I109" s="7">
        <v>3</v>
      </c>
      <c r="J109" s="7">
        <v>7</v>
      </c>
      <c r="K109" s="7">
        <v>1</v>
      </c>
      <c r="L109" s="7">
        <v>0</v>
      </c>
      <c r="M109" s="17">
        <f t="shared" si="16"/>
        <v>595</v>
      </c>
      <c r="N109" s="17">
        <f t="shared" si="17"/>
        <v>425</v>
      </c>
      <c r="O109" s="17">
        <f t="shared" si="18"/>
        <v>1020</v>
      </c>
    </row>
    <row r="110" spans="1:15" s="2" customFormat="1" ht="30" customHeight="1">
      <c r="A110" s="83" t="s">
        <v>177</v>
      </c>
      <c r="B110" s="83"/>
      <c r="C110" s="7">
        <v>38</v>
      </c>
      <c r="D110" s="7">
        <v>16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17">
        <f t="shared" si="16"/>
        <v>38</v>
      </c>
      <c r="N110" s="17">
        <f t="shared" si="17"/>
        <v>16</v>
      </c>
      <c r="O110" s="17">
        <f t="shared" si="18"/>
        <v>54</v>
      </c>
    </row>
    <row r="111" spans="1:15" s="2" customFormat="1" ht="30" customHeight="1">
      <c r="A111" s="83" t="s">
        <v>130</v>
      </c>
      <c r="B111" s="83"/>
      <c r="C111" s="7">
        <v>11</v>
      </c>
      <c r="D111" s="7">
        <v>8</v>
      </c>
      <c r="E111" s="7">
        <v>3</v>
      </c>
      <c r="F111" s="7">
        <v>1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17">
        <f t="shared" si="16"/>
        <v>14</v>
      </c>
      <c r="N111" s="17">
        <f t="shared" si="17"/>
        <v>9</v>
      </c>
      <c r="O111" s="17">
        <f t="shared" si="18"/>
        <v>23</v>
      </c>
    </row>
    <row r="112" spans="1:15" s="2" customFormat="1" ht="30" customHeight="1">
      <c r="A112" s="83" t="s">
        <v>85</v>
      </c>
      <c r="B112" s="83"/>
      <c r="C112" s="7">
        <v>30</v>
      </c>
      <c r="D112" s="7">
        <v>51</v>
      </c>
      <c r="E112" s="7">
        <v>1</v>
      </c>
      <c r="F112" s="7">
        <v>2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1</v>
      </c>
      <c r="M112" s="17">
        <f t="shared" si="16"/>
        <v>31</v>
      </c>
      <c r="N112" s="17">
        <f t="shared" si="17"/>
        <v>54</v>
      </c>
      <c r="O112" s="17">
        <f t="shared" si="18"/>
        <v>85</v>
      </c>
    </row>
    <row r="113" spans="1:15" s="2" customFormat="1" ht="30" customHeight="1">
      <c r="A113" s="83" t="s">
        <v>178</v>
      </c>
      <c r="B113" s="83"/>
      <c r="C113" s="7">
        <v>9</v>
      </c>
      <c r="D113" s="7">
        <v>16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7">
        <f t="shared" si="16"/>
        <v>9</v>
      </c>
      <c r="N113" s="17">
        <f t="shared" si="17"/>
        <v>16</v>
      </c>
      <c r="O113" s="17">
        <f t="shared" si="18"/>
        <v>25</v>
      </c>
    </row>
    <row r="114" spans="1:15" s="2" customFormat="1" ht="30" customHeight="1">
      <c r="A114" s="82" t="s">
        <v>67</v>
      </c>
      <c r="B114" s="82"/>
      <c r="C114" s="17">
        <f>C82+C83+C84+C85+C86+C87+C88+C89+C90+C97+C98+C99+C100+C101+C107+C108+C109+C110+C111+C112+C113</f>
        <v>2937</v>
      </c>
      <c r="D114" s="17">
        <f t="shared" ref="D114:L114" si="22">D82+D83+D84+D85+D86+D87+D88+D89+D90+D97+D98+D99+D100+D101+D107+D108+D109+D110+D111+D112+D113</f>
        <v>1792</v>
      </c>
      <c r="E114" s="17">
        <f t="shared" si="22"/>
        <v>94</v>
      </c>
      <c r="F114" s="17">
        <f t="shared" si="22"/>
        <v>83</v>
      </c>
      <c r="G114" s="17">
        <f t="shared" si="22"/>
        <v>3</v>
      </c>
      <c r="H114" s="17">
        <f t="shared" si="22"/>
        <v>1</v>
      </c>
      <c r="I114" s="17">
        <f t="shared" si="22"/>
        <v>225</v>
      </c>
      <c r="J114" s="17">
        <f t="shared" si="22"/>
        <v>57</v>
      </c>
      <c r="K114" s="17">
        <f t="shared" si="22"/>
        <v>39</v>
      </c>
      <c r="L114" s="17">
        <f t="shared" si="22"/>
        <v>8</v>
      </c>
      <c r="M114" s="17">
        <f t="shared" si="16"/>
        <v>3298</v>
      </c>
      <c r="N114" s="17">
        <f t="shared" si="17"/>
        <v>1941</v>
      </c>
      <c r="O114" s="17">
        <f t="shared" si="18"/>
        <v>5239</v>
      </c>
    </row>
    <row r="115" spans="1:15" s="2" customFormat="1" ht="30" customHeight="1">
      <c r="B115" s="6"/>
    </row>
    <row r="116" spans="1:15" s="2" customFormat="1" ht="30" customHeight="1">
      <c r="B116" s="6"/>
    </row>
    <row r="117" spans="1:15" s="2" customFormat="1" ht="30" customHeight="1">
      <c r="B117" s="6"/>
    </row>
    <row r="118" spans="1:15" s="2" customFormat="1" ht="30" customHeight="1">
      <c r="B118" s="6"/>
    </row>
    <row r="119" spans="1:15" s="2" customFormat="1" ht="30" customHeight="1">
      <c r="B119" s="6"/>
    </row>
    <row r="120" spans="1:15" s="2" customFormat="1" ht="30" customHeight="1">
      <c r="B120" s="6"/>
    </row>
    <row r="121" spans="1:15" s="2" customFormat="1" ht="30" customHeight="1">
      <c r="A121" s="86" t="s">
        <v>179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1:15" s="2" customFormat="1" ht="58.5" customHeight="1">
      <c r="A122" s="82" t="s">
        <v>1</v>
      </c>
      <c r="B122" s="82"/>
      <c r="C122" s="82" t="s">
        <v>140</v>
      </c>
      <c r="D122" s="82"/>
      <c r="E122" s="82" t="s">
        <v>141</v>
      </c>
      <c r="F122" s="82"/>
      <c r="G122" s="82" t="s">
        <v>142</v>
      </c>
      <c r="H122" s="82"/>
      <c r="I122" s="82" t="s">
        <v>143</v>
      </c>
      <c r="J122" s="82"/>
      <c r="K122" s="82" t="s">
        <v>180</v>
      </c>
      <c r="L122" s="82"/>
      <c r="M122" s="82" t="s">
        <v>67</v>
      </c>
      <c r="N122" s="82"/>
      <c r="O122" s="82"/>
    </row>
    <row r="123" spans="1:15" s="2" customFormat="1" ht="30" customHeight="1">
      <c r="A123" s="82"/>
      <c r="B123" s="82"/>
      <c r="C123" s="82" t="s">
        <v>6</v>
      </c>
      <c r="D123" s="82" t="s">
        <v>7</v>
      </c>
      <c r="E123" s="82" t="s">
        <v>6</v>
      </c>
      <c r="F123" s="82" t="s">
        <v>7</v>
      </c>
      <c r="G123" s="82" t="s">
        <v>6</v>
      </c>
      <c r="H123" s="82" t="s">
        <v>7</v>
      </c>
      <c r="I123" s="82" t="s">
        <v>6</v>
      </c>
      <c r="J123" s="82" t="s">
        <v>7</v>
      </c>
      <c r="K123" s="82" t="s">
        <v>6</v>
      </c>
      <c r="L123" s="82" t="s">
        <v>7</v>
      </c>
      <c r="M123" s="82" t="s">
        <v>6</v>
      </c>
      <c r="N123" s="82" t="s">
        <v>7</v>
      </c>
      <c r="O123" s="82" t="s">
        <v>8</v>
      </c>
    </row>
    <row r="124" spans="1:15" s="2" customFormat="1" ht="13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s="2" customFormat="1" ht="30" customHeight="1">
      <c r="A125" s="83" t="s">
        <v>181</v>
      </c>
      <c r="B125" s="101"/>
      <c r="C125" s="7">
        <v>1763</v>
      </c>
      <c r="D125" s="7">
        <v>801</v>
      </c>
      <c r="E125" s="7">
        <v>19</v>
      </c>
      <c r="F125" s="7">
        <v>8</v>
      </c>
      <c r="G125" s="7">
        <v>21</v>
      </c>
      <c r="H125" s="7">
        <v>3</v>
      </c>
      <c r="I125" s="7">
        <v>124</v>
      </c>
      <c r="J125" s="7">
        <v>25</v>
      </c>
      <c r="K125" s="7">
        <v>13</v>
      </c>
      <c r="L125" s="7">
        <v>5</v>
      </c>
      <c r="M125" s="17">
        <f t="shared" ref="M125:N125" si="23">K125+I125+G125+E125+C125</f>
        <v>1940</v>
      </c>
      <c r="N125" s="17">
        <f t="shared" si="23"/>
        <v>842</v>
      </c>
      <c r="O125" s="17">
        <f t="shared" ref="O125" si="24">M125+N125</f>
        <v>2782</v>
      </c>
    </row>
    <row r="126" spans="1:15" s="2" customFormat="1" ht="30" customHeight="1">
      <c r="A126" s="83" t="s">
        <v>182</v>
      </c>
      <c r="B126" s="101"/>
      <c r="C126" s="7">
        <v>466</v>
      </c>
      <c r="D126" s="7">
        <v>219</v>
      </c>
      <c r="E126" s="7">
        <v>5</v>
      </c>
      <c r="F126" s="7">
        <v>1</v>
      </c>
      <c r="G126" s="7">
        <v>7</v>
      </c>
      <c r="H126" s="7">
        <v>1</v>
      </c>
      <c r="I126" s="7">
        <v>57</v>
      </c>
      <c r="J126" s="7">
        <v>19</v>
      </c>
      <c r="K126" s="7">
        <v>0</v>
      </c>
      <c r="L126" s="7">
        <v>2</v>
      </c>
      <c r="M126" s="17">
        <f t="shared" ref="M126:M165" si="25">K126+I126+G126+E126+C126</f>
        <v>535</v>
      </c>
      <c r="N126" s="17">
        <f t="shared" ref="N126:N165" si="26">L126+J126+H126+F126+D126</f>
        <v>242</v>
      </c>
      <c r="O126" s="17">
        <f t="shared" ref="O126:O165" si="27">M126+N126</f>
        <v>777</v>
      </c>
    </row>
    <row r="127" spans="1:15" s="2" customFormat="1" ht="30" customHeight="1">
      <c r="A127" s="83" t="s">
        <v>16</v>
      </c>
      <c r="B127" s="101"/>
      <c r="C127" s="7">
        <v>261</v>
      </c>
      <c r="D127" s="7">
        <v>493</v>
      </c>
      <c r="E127" s="7">
        <v>4</v>
      </c>
      <c r="F127" s="7">
        <v>5</v>
      </c>
      <c r="G127" s="7">
        <v>0</v>
      </c>
      <c r="H127" s="7">
        <v>0</v>
      </c>
      <c r="I127" s="7">
        <v>22</v>
      </c>
      <c r="J127" s="7">
        <v>16</v>
      </c>
      <c r="K127" s="7">
        <v>0</v>
      </c>
      <c r="L127" s="7">
        <v>3</v>
      </c>
      <c r="M127" s="17">
        <f t="shared" si="25"/>
        <v>287</v>
      </c>
      <c r="N127" s="17">
        <f t="shared" si="26"/>
        <v>517</v>
      </c>
      <c r="O127" s="17">
        <f t="shared" si="27"/>
        <v>804</v>
      </c>
    </row>
    <row r="128" spans="1:15" s="2" customFormat="1" ht="30" customHeight="1">
      <c r="A128" s="83" t="s">
        <v>17</v>
      </c>
      <c r="B128" s="101"/>
      <c r="C128" s="7">
        <v>1073</v>
      </c>
      <c r="D128" s="7">
        <v>395</v>
      </c>
      <c r="E128" s="7">
        <v>9</v>
      </c>
      <c r="F128" s="7">
        <v>0</v>
      </c>
      <c r="G128" s="7">
        <v>0</v>
      </c>
      <c r="H128" s="7">
        <v>0</v>
      </c>
      <c r="I128" s="7">
        <v>24</v>
      </c>
      <c r="J128" s="7">
        <v>5</v>
      </c>
      <c r="K128" s="7">
        <v>4</v>
      </c>
      <c r="L128" s="7">
        <v>2</v>
      </c>
      <c r="M128" s="17">
        <f t="shared" si="25"/>
        <v>1110</v>
      </c>
      <c r="N128" s="17">
        <f t="shared" si="26"/>
        <v>402</v>
      </c>
      <c r="O128" s="17">
        <f t="shared" si="27"/>
        <v>1512</v>
      </c>
    </row>
    <row r="129" spans="1:15" s="2" customFormat="1" ht="30" customHeight="1">
      <c r="A129" s="83" t="s">
        <v>19</v>
      </c>
      <c r="B129" s="101"/>
      <c r="C129" s="7">
        <v>528</v>
      </c>
      <c r="D129" s="7">
        <v>437</v>
      </c>
      <c r="E129" s="7">
        <v>3</v>
      </c>
      <c r="F129" s="7">
        <v>3</v>
      </c>
      <c r="G129" s="7">
        <v>0</v>
      </c>
      <c r="H129" s="7">
        <v>0</v>
      </c>
      <c r="I129" s="7">
        <v>1</v>
      </c>
      <c r="J129" s="7">
        <v>1</v>
      </c>
      <c r="K129" s="7">
        <v>0</v>
      </c>
      <c r="L129" s="7">
        <v>0</v>
      </c>
      <c r="M129" s="17">
        <f t="shared" si="25"/>
        <v>532</v>
      </c>
      <c r="N129" s="17">
        <f t="shared" si="26"/>
        <v>441</v>
      </c>
      <c r="O129" s="17">
        <f t="shared" si="27"/>
        <v>973</v>
      </c>
    </row>
    <row r="130" spans="1:15" s="2" customFormat="1" ht="30" customHeight="1">
      <c r="A130" s="83" t="s">
        <v>22</v>
      </c>
      <c r="B130" s="101"/>
      <c r="C130" s="7">
        <v>446</v>
      </c>
      <c r="D130" s="7">
        <v>207</v>
      </c>
      <c r="E130" s="7">
        <v>6</v>
      </c>
      <c r="F130" s="7">
        <v>4</v>
      </c>
      <c r="G130" s="7">
        <v>2</v>
      </c>
      <c r="H130" s="7">
        <v>1</v>
      </c>
      <c r="I130" s="7">
        <v>18</v>
      </c>
      <c r="J130" s="7">
        <v>1</v>
      </c>
      <c r="K130" s="7">
        <v>4</v>
      </c>
      <c r="L130" s="7">
        <v>1</v>
      </c>
      <c r="M130" s="17">
        <f t="shared" si="25"/>
        <v>476</v>
      </c>
      <c r="N130" s="17">
        <f t="shared" si="26"/>
        <v>214</v>
      </c>
      <c r="O130" s="17">
        <f t="shared" si="27"/>
        <v>690</v>
      </c>
    </row>
    <row r="131" spans="1:15" s="2" customFormat="1" ht="30" customHeight="1">
      <c r="A131" s="83" t="s">
        <v>95</v>
      </c>
      <c r="B131" s="101"/>
      <c r="C131" s="7">
        <v>538</v>
      </c>
      <c r="D131" s="7">
        <v>435</v>
      </c>
      <c r="E131" s="7">
        <v>2</v>
      </c>
      <c r="F131" s="7">
        <v>5</v>
      </c>
      <c r="G131" s="7">
        <v>1</v>
      </c>
      <c r="H131" s="7">
        <v>2</v>
      </c>
      <c r="I131" s="7">
        <v>0</v>
      </c>
      <c r="J131" s="7">
        <v>2</v>
      </c>
      <c r="K131" s="7">
        <v>0</v>
      </c>
      <c r="L131" s="7">
        <v>0</v>
      </c>
      <c r="M131" s="17">
        <f t="shared" si="25"/>
        <v>541</v>
      </c>
      <c r="N131" s="17">
        <f t="shared" si="26"/>
        <v>444</v>
      </c>
      <c r="O131" s="17">
        <f t="shared" si="27"/>
        <v>985</v>
      </c>
    </row>
    <row r="132" spans="1:15" s="2" customFormat="1" ht="30" customHeight="1">
      <c r="A132" s="83" t="s">
        <v>21</v>
      </c>
      <c r="B132" s="101"/>
      <c r="C132" s="7">
        <v>2272</v>
      </c>
      <c r="D132" s="7">
        <v>317</v>
      </c>
      <c r="E132" s="7">
        <v>18</v>
      </c>
      <c r="F132" s="7">
        <v>2</v>
      </c>
      <c r="G132" s="7">
        <v>0</v>
      </c>
      <c r="H132" s="7">
        <v>0</v>
      </c>
      <c r="I132" s="7">
        <v>22</v>
      </c>
      <c r="J132" s="7">
        <v>1</v>
      </c>
      <c r="K132" s="7">
        <v>3</v>
      </c>
      <c r="L132" s="7">
        <v>0</v>
      </c>
      <c r="M132" s="17">
        <f t="shared" si="25"/>
        <v>2315</v>
      </c>
      <c r="N132" s="17">
        <f t="shared" si="26"/>
        <v>320</v>
      </c>
      <c r="O132" s="17">
        <f t="shared" si="27"/>
        <v>2635</v>
      </c>
    </row>
    <row r="133" spans="1:15" s="2" customFormat="1" ht="30" customHeight="1">
      <c r="A133" s="83" t="s">
        <v>20</v>
      </c>
      <c r="B133" s="101"/>
      <c r="C133" s="7">
        <v>1845</v>
      </c>
      <c r="D133" s="7">
        <v>464</v>
      </c>
      <c r="E133" s="7">
        <v>9</v>
      </c>
      <c r="F133" s="7">
        <v>0</v>
      </c>
      <c r="G133" s="7">
        <v>7</v>
      </c>
      <c r="H133" s="7">
        <v>3</v>
      </c>
      <c r="I133" s="7">
        <v>107</v>
      </c>
      <c r="J133" s="7">
        <v>5</v>
      </c>
      <c r="K133" s="7">
        <v>1</v>
      </c>
      <c r="L133" s="7">
        <v>1</v>
      </c>
      <c r="M133" s="17">
        <f t="shared" si="25"/>
        <v>1969</v>
      </c>
      <c r="N133" s="17">
        <f t="shared" si="26"/>
        <v>473</v>
      </c>
      <c r="O133" s="17">
        <f t="shared" si="27"/>
        <v>2442</v>
      </c>
    </row>
    <row r="134" spans="1:15" s="2" customFormat="1" ht="30" customHeight="1">
      <c r="A134" s="99" t="s">
        <v>24</v>
      </c>
      <c r="B134" s="3" t="s">
        <v>183</v>
      </c>
      <c r="C134" s="7">
        <v>981</v>
      </c>
      <c r="D134" s="7">
        <v>445</v>
      </c>
      <c r="E134" s="7">
        <v>2</v>
      </c>
      <c r="F134" s="7">
        <v>0</v>
      </c>
      <c r="G134" s="7">
        <v>0</v>
      </c>
      <c r="H134" s="7">
        <v>0</v>
      </c>
      <c r="I134" s="7">
        <v>10</v>
      </c>
      <c r="J134" s="7">
        <v>0</v>
      </c>
      <c r="K134" s="7">
        <v>4</v>
      </c>
      <c r="L134" s="7">
        <v>0</v>
      </c>
      <c r="M134" s="17">
        <f t="shared" si="25"/>
        <v>997</v>
      </c>
      <c r="N134" s="17">
        <f t="shared" si="26"/>
        <v>445</v>
      </c>
      <c r="O134" s="17">
        <f t="shared" si="27"/>
        <v>1442</v>
      </c>
    </row>
    <row r="135" spans="1:15" s="2" customFormat="1" ht="30" customHeight="1">
      <c r="A135" s="99"/>
      <c r="B135" s="3" t="s">
        <v>188</v>
      </c>
      <c r="C135" s="7">
        <v>171</v>
      </c>
      <c r="D135" s="7">
        <v>70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17">
        <f t="shared" si="25"/>
        <v>171</v>
      </c>
      <c r="N135" s="17">
        <f t="shared" si="26"/>
        <v>70</v>
      </c>
      <c r="O135" s="17">
        <f t="shared" si="27"/>
        <v>241</v>
      </c>
    </row>
    <row r="136" spans="1:15" s="2" customFormat="1" ht="30" customHeight="1">
      <c r="A136" s="99"/>
      <c r="B136" s="12" t="s">
        <v>136</v>
      </c>
      <c r="C136" s="14">
        <f>SUM(C134:C135)</f>
        <v>1152</v>
      </c>
      <c r="D136" s="14">
        <f t="shared" ref="D136:L136" si="28">SUM(D134:D135)</f>
        <v>515</v>
      </c>
      <c r="E136" s="14">
        <f t="shared" si="28"/>
        <v>2</v>
      </c>
      <c r="F136" s="14">
        <f t="shared" si="28"/>
        <v>0</v>
      </c>
      <c r="G136" s="14">
        <f t="shared" si="28"/>
        <v>0</v>
      </c>
      <c r="H136" s="14">
        <f t="shared" si="28"/>
        <v>0</v>
      </c>
      <c r="I136" s="14">
        <f t="shared" si="28"/>
        <v>10</v>
      </c>
      <c r="J136" s="14">
        <f t="shared" si="28"/>
        <v>0</v>
      </c>
      <c r="K136" s="14">
        <f t="shared" si="28"/>
        <v>4</v>
      </c>
      <c r="L136" s="14">
        <f t="shared" si="28"/>
        <v>0</v>
      </c>
      <c r="M136" s="17">
        <f t="shared" si="25"/>
        <v>1168</v>
      </c>
      <c r="N136" s="17">
        <f t="shared" si="26"/>
        <v>515</v>
      </c>
      <c r="O136" s="17">
        <f t="shared" si="27"/>
        <v>1683</v>
      </c>
    </row>
    <row r="137" spans="1:15" s="2" customFormat="1" ht="30" customHeight="1">
      <c r="A137" s="83" t="s">
        <v>60</v>
      </c>
      <c r="B137" s="83"/>
      <c r="C137" s="7">
        <v>3734</v>
      </c>
      <c r="D137" s="7">
        <v>1604</v>
      </c>
      <c r="E137" s="7">
        <v>46</v>
      </c>
      <c r="F137" s="7">
        <v>32</v>
      </c>
      <c r="G137" s="7">
        <v>5</v>
      </c>
      <c r="H137" s="7">
        <v>2</v>
      </c>
      <c r="I137" s="7">
        <v>39</v>
      </c>
      <c r="J137" s="7">
        <v>13</v>
      </c>
      <c r="K137" s="7">
        <v>7</v>
      </c>
      <c r="L137" s="7">
        <v>4</v>
      </c>
      <c r="M137" s="17">
        <f t="shared" si="25"/>
        <v>3831</v>
      </c>
      <c r="N137" s="17">
        <f t="shared" si="26"/>
        <v>1655</v>
      </c>
      <c r="O137" s="17">
        <f t="shared" si="27"/>
        <v>5486</v>
      </c>
    </row>
    <row r="138" spans="1:15" s="2" customFormat="1" ht="30" customHeight="1">
      <c r="A138" s="99" t="s">
        <v>55</v>
      </c>
      <c r="B138" s="3" t="s">
        <v>55</v>
      </c>
      <c r="C138" s="7">
        <v>9098</v>
      </c>
      <c r="D138" s="7">
        <v>2412</v>
      </c>
      <c r="E138" s="7">
        <v>154</v>
      </c>
      <c r="F138" s="7">
        <v>41</v>
      </c>
      <c r="G138" s="7">
        <v>16</v>
      </c>
      <c r="H138" s="7">
        <v>8</v>
      </c>
      <c r="I138" s="7">
        <v>55</v>
      </c>
      <c r="J138" s="7">
        <v>14</v>
      </c>
      <c r="K138" s="7">
        <v>0</v>
      </c>
      <c r="L138" s="7">
        <v>0</v>
      </c>
      <c r="M138" s="17">
        <f t="shared" si="25"/>
        <v>9323</v>
      </c>
      <c r="N138" s="17">
        <f t="shared" si="26"/>
        <v>2475</v>
      </c>
      <c r="O138" s="17">
        <f t="shared" si="27"/>
        <v>11798</v>
      </c>
    </row>
    <row r="139" spans="1:15" s="2" customFormat="1" ht="30" customHeight="1">
      <c r="A139" s="99"/>
      <c r="B139" s="3" t="s">
        <v>114</v>
      </c>
      <c r="C139" s="7">
        <v>318</v>
      </c>
      <c r="D139" s="7">
        <v>59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17">
        <f t="shared" si="25"/>
        <v>318</v>
      </c>
      <c r="N139" s="17">
        <f t="shared" si="26"/>
        <v>59</v>
      </c>
      <c r="O139" s="17">
        <f t="shared" si="27"/>
        <v>377</v>
      </c>
    </row>
    <row r="140" spans="1:15" s="2" customFormat="1" ht="30" customHeight="1">
      <c r="A140" s="99"/>
      <c r="B140" s="12" t="s">
        <v>139</v>
      </c>
      <c r="C140" s="14">
        <f>SUM(C138:C139)</f>
        <v>9416</v>
      </c>
      <c r="D140" s="14">
        <f t="shared" ref="D140:L140" si="29">SUM(D138:D139)</f>
        <v>2471</v>
      </c>
      <c r="E140" s="14">
        <f t="shared" si="29"/>
        <v>154</v>
      </c>
      <c r="F140" s="14">
        <f t="shared" si="29"/>
        <v>41</v>
      </c>
      <c r="G140" s="14">
        <f t="shared" si="29"/>
        <v>16</v>
      </c>
      <c r="H140" s="14">
        <f t="shared" si="29"/>
        <v>8</v>
      </c>
      <c r="I140" s="14">
        <f t="shared" si="29"/>
        <v>55</v>
      </c>
      <c r="J140" s="14">
        <f t="shared" si="29"/>
        <v>14</v>
      </c>
      <c r="K140" s="14">
        <f t="shared" si="29"/>
        <v>0</v>
      </c>
      <c r="L140" s="14">
        <f t="shared" si="29"/>
        <v>0</v>
      </c>
      <c r="M140" s="17">
        <f t="shared" si="25"/>
        <v>9641</v>
      </c>
      <c r="N140" s="17">
        <f t="shared" si="26"/>
        <v>2534</v>
      </c>
      <c r="O140" s="17">
        <f t="shared" si="27"/>
        <v>12175</v>
      </c>
    </row>
    <row r="141" spans="1:15" s="2" customFormat="1" ht="30" customHeight="1">
      <c r="A141" s="103" t="s">
        <v>241</v>
      </c>
      <c r="B141" s="3" t="s">
        <v>145</v>
      </c>
      <c r="C141" s="7">
        <v>4132</v>
      </c>
      <c r="D141" s="7">
        <v>3820</v>
      </c>
      <c r="E141" s="7">
        <v>1</v>
      </c>
      <c r="F141" s="7">
        <v>0</v>
      </c>
      <c r="G141" s="7">
        <v>0</v>
      </c>
      <c r="H141" s="7">
        <v>0</v>
      </c>
      <c r="I141" s="7">
        <v>15</v>
      </c>
      <c r="J141" s="7">
        <v>4</v>
      </c>
      <c r="K141" s="7">
        <v>1</v>
      </c>
      <c r="L141" s="7">
        <v>0</v>
      </c>
      <c r="M141" s="17">
        <f t="shared" si="25"/>
        <v>4149</v>
      </c>
      <c r="N141" s="17">
        <f t="shared" si="26"/>
        <v>3824</v>
      </c>
      <c r="O141" s="17">
        <f t="shared" si="27"/>
        <v>7973</v>
      </c>
    </row>
    <row r="142" spans="1:15" s="2" customFormat="1" ht="30" customHeight="1">
      <c r="A142" s="104"/>
      <c r="B142" s="3" t="s">
        <v>146</v>
      </c>
      <c r="C142" s="7">
        <v>3098</v>
      </c>
      <c r="D142" s="7">
        <v>4957</v>
      </c>
      <c r="E142" s="7">
        <v>8</v>
      </c>
      <c r="F142" s="7">
        <v>9</v>
      </c>
      <c r="G142" s="7">
        <v>0</v>
      </c>
      <c r="H142" s="7">
        <v>0</v>
      </c>
      <c r="I142" s="7">
        <v>14</v>
      </c>
      <c r="J142" s="7">
        <v>18</v>
      </c>
      <c r="K142" s="7">
        <v>3</v>
      </c>
      <c r="L142" s="7">
        <v>2</v>
      </c>
      <c r="M142" s="17">
        <f t="shared" si="25"/>
        <v>3123</v>
      </c>
      <c r="N142" s="17">
        <f t="shared" si="26"/>
        <v>4986</v>
      </c>
      <c r="O142" s="17">
        <f t="shared" si="27"/>
        <v>8109</v>
      </c>
    </row>
    <row r="143" spans="1:15" s="2" customFormat="1" ht="30" customHeight="1">
      <c r="A143" s="104"/>
      <c r="B143" s="3" t="s">
        <v>147</v>
      </c>
      <c r="C143" s="7">
        <v>738</v>
      </c>
      <c r="D143" s="7">
        <v>1533</v>
      </c>
      <c r="E143" s="7">
        <v>10</v>
      </c>
      <c r="F143" s="7">
        <v>9</v>
      </c>
      <c r="G143" s="7">
        <v>0</v>
      </c>
      <c r="H143" s="7">
        <v>0</v>
      </c>
      <c r="I143" s="7">
        <v>0</v>
      </c>
      <c r="J143" s="7">
        <v>7</v>
      </c>
      <c r="K143" s="7">
        <v>1</v>
      </c>
      <c r="L143" s="7">
        <v>1</v>
      </c>
      <c r="M143" s="17">
        <f t="shared" si="25"/>
        <v>749</v>
      </c>
      <c r="N143" s="17">
        <f t="shared" si="26"/>
        <v>1550</v>
      </c>
      <c r="O143" s="17">
        <f t="shared" si="27"/>
        <v>2299</v>
      </c>
    </row>
    <row r="144" spans="1:15" s="2" customFormat="1" ht="30" customHeight="1">
      <c r="A144" s="104"/>
      <c r="B144" s="3" t="s">
        <v>184</v>
      </c>
      <c r="C144" s="7">
        <v>129</v>
      </c>
      <c r="D144" s="7">
        <v>128</v>
      </c>
      <c r="E144" s="7">
        <v>1</v>
      </c>
      <c r="F144" s="7">
        <v>3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1</v>
      </c>
      <c r="M144" s="17">
        <f t="shared" si="25"/>
        <v>130</v>
      </c>
      <c r="N144" s="17">
        <f t="shared" si="26"/>
        <v>132</v>
      </c>
      <c r="O144" s="17">
        <f t="shared" si="27"/>
        <v>262</v>
      </c>
    </row>
    <row r="145" spans="1:15" s="2" customFormat="1" ht="30" customHeight="1">
      <c r="A145" s="104"/>
      <c r="B145" s="3" t="s">
        <v>151</v>
      </c>
      <c r="C145" s="7">
        <v>1200</v>
      </c>
      <c r="D145" s="7">
        <v>1008</v>
      </c>
      <c r="E145" s="7">
        <v>6</v>
      </c>
      <c r="F145" s="7">
        <v>7</v>
      </c>
      <c r="G145" s="7">
        <v>0</v>
      </c>
      <c r="H145" s="7">
        <v>0</v>
      </c>
      <c r="I145" s="7">
        <v>1</v>
      </c>
      <c r="J145" s="7">
        <v>6</v>
      </c>
      <c r="K145" s="7">
        <v>0</v>
      </c>
      <c r="L145" s="7">
        <v>0</v>
      </c>
      <c r="M145" s="17">
        <f t="shared" si="25"/>
        <v>1207</v>
      </c>
      <c r="N145" s="17">
        <f t="shared" si="26"/>
        <v>1021</v>
      </c>
      <c r="O145" s="17">
        <f t="shared" si="27"/>
        <v>2228</v>
      </c>
    </row>
    <row r="146" spans="1:15" s="2" customFormat="1" ht="30" customHeight="1">
      <c r="A146" s="104"/>
      <c r="B146" s="3" t="s">
        <v>152</v>
      </c>
      <c r="C146" s="7">
        <v>1141</v>
      </c>
      <c r="D146" s="7">
        <v>974</v>
      </c>
      <c r="E146" s="7">
        <v>7</v>
      </c>
      <c r="F146" s="7">
        <v>6</v>
      </c>
      <c r="G146" s="7">
        <v>0</v>
      </c>
      <c r="H146" s="7">
        <v>0</v>
      </c>
      <c r="I146" s="7">
        <v>4</v>
      </c>
      <c r="J146" s="7">
        <v>0</v>
      </c>
      <c r="K146" s="7">
        <v>0</v>
      </c>
      <c r="L146" s="7">
        <v>0</v>
      </c>
      <c r="M146" s="17">
        <f t="shared" si="25"/>
        <v>1152</v>
      </c>
      <c r="N146" s="17">
        <f t="shared" si="26"/>
        <v>980</v>
      </c>
      <c r="O146" s="17">
        <f t="shared" si="27"/>
        <v>2132</v>
      </c>
    </row>
    <row r="147" spans="1:15" s="2" customFormat="1" ht="30" customHeight="1">
      <c r="A147" s="104"/>
      <c r="B147" s="3" t="s">
        <v>153</v>
      </c>
      <c r="C147" s="7">
        <v>421</v>
      </c>
      <c r="D147" s="7">
        <v>767</v>
      </c>
      <c r="E147" s="7">
        <v>7</v>
      </c>
      <c r="F147" s="7">
        <v>4</v>
      </c>
      <c r="G147" s="7">
        <v>0</v>
      </c>
      <c r="H147" s="7">
        <v>0</v>
      </c>
      <c r="I147" s="7">
        <v>2</v>
      </c>
      <c r="J147" s="7">
        <v>1</v>
      </c>
      <c r="K147" s="7">
        <v>1</v>
      </c>
      <c r="L147" s="7">
        <v>0</v>
      </c>
      <c r="M147" s="17">
        <f t="shared" si="25"/>
        <v>431</v>
      </c>
      <c r="N147" s="17">
        <f t="shared" si="26"/>
        <v>772</v>
      </c>
      <c r="O147" s="17">
        <f t="shared" si="27"/>
        <v>1203</v>
      </c>
    </row>
    <row r="148" spans="1:15" s="2" customFormat="1" ht="30" customHeight="1">
      <c r="A148" s="104"/>
      <c r="B148" s="3" t="s">
        <v>154</v>
      </c>
      <c r="C148" s="7">
        <v>433</v>
      </c>
      <c r="D148" s="7">
        <v>954</v>
      </c>
      <c r="E148" s="7">
        <v>8</v>
      </c>
      <c r="F148" s="7">
        <v>3</v>
      </c>
      <c r="G148" s="7">
        <v>0</v>
      </c>
      <c r="H148" s="7">
        <v>0</v>
      </c>
      <c r="I148" s="7">
        <v>6</v>
      </c>
      <c r="J148" s="7">
        <v>2</v>
      </c>
      <c r="K148" s="7">
        <v>1</v>
      </c>
      <c r="L148" s="7">
        <v>2</v>
      </c>
      <c r="M148" s="17">
        <f t="shared" si="25"/>
        <v>448</v>
      </c>
      <c r="N148" s="17">
        <f t="shared" si="26"/>
        <v>961</v>
      </c>
      <c r="O148" s="17">
        <f t="shared" si="27"/>
        <v>1409</v>
      </c>
    </row>
    <row r="149" spans="1:15" s="2" customFormat="1" ht="30" customHeight="1">
      <c r="A149" s="104"/>
      <c r="B149" s="3" t="s">
        <v>157</v>
      </c>
      <c r="C149" s="7">
        <v>355</v>
      </c>
      <c r="D149" s="7">
        <v>233</v>
      </c>
      <c r="E149" s="7">
        <v>2</v>
      </c>
      <c r="F149" s="7">
        <v>3</v>
      </c>
      <c r="G149" s="7">
        <v>0</v>
      </c>
      <c r="H149" s="7">
        <v>0</v>
      </c>
      <c r="I149" s="7">
        <v>1</v>
      </c>
      <c r="J149" s="7">
        <v>0</v>
      </c>
      <c r="K149" s="7">
        <v>0</v>
      </c>
      <c r="L149" s="7">
        <v>0</v>
      </c>
      <c r="M149" s="17">
        <f t="shared" si="25"/>
        <v>358</v>
      </c>
      <c r="N149" s="17">
        <f t="shared" si="26"/>
        <v>236</v>
      </c>
      <c r="O149" s="17">
        <f t="shared" si="27"/>
        <v>594</v>
      </c>
    </row>
    <row r="150" spans="1:15" s="2" customFormat="1" ht="30" customHeight="1">
      <c r="A150" s="104"/>
      <c r="B150" s="3" t="s">
        <v>67</v>
      </c>
      <c r="C150" s="7">
        <f>SUM(C141:C149)</f>
        <v>11647</v>
      </c>
      <c r="D150" s="7">
        <f t="shared" ref="D150:L150" si="30">SUM(D141:D149)</f>
        <v>14374</v>
      </c>
      <c r="E150" s="7">
        <f t="shared" si="30"/>
        <v>50</v>
      </c>
      <c r="F150" s="7">
        <f t="shared" si="30"/>
        <v>44</v>
      </c>
      <c r="G150" s="7">
        <f t="shared" si="30"/>
        <v>0</v>
      </c>
      <c r="H150" s="7">
        <f t="shared" si="30"/>
        <v>0</v>
      </c>
      <c r="I150" s="7">
        <f t="shared" si="30"/>
        <v>43</v>
      </c>
      <c r="J150" s="7">
        <f t="shared" si="30"/>
        <v>38</v>
      </c>
      <c r="K150" s="7">
        <f t="shared" si="30"/>
        <v>7</v>
      </c>
      <c r="L150" s="7">
        <f t="shared" si="30"/>
        <v>6</v>
      </c>
      <c r="M150" s="17">
        <f t="shared" si="25"/>
        <v>11747</v>
      </c>
      <c r="N150" s="17">
        <f t="shared" si="26"/>
        <v>14462</v>
      </c>
      <c r="O150" s="17">
        <f t="shared" si="27"/>
        <v>26209</v>
      </c>
    </row>
    <row r="151" spans="1:15" s="2" customFormat="1" ht="30" customHeight="1">
      <c r="A151" s="104"/>
      <c r="B151" s="19" t="s">
        <v>190</v>
      </c>
      <c r="C151" s="7">
        <v>349</v>
      </c>
      <c r="D151" s="7">
        <v>502</v>
      </c>
      <c r="E151" s="7">
        <v>0</v>
      </c>
      <c r="F151" s="7">
        <v>0</v>
      </c>
      <c r="G151" s="7">
        <v>0</v>
      </c>
      <c r="H151" s="7">
        <v>0</v>
      </c>
      <c r="I151" s="7">
        <v>2</v>
      </c>
      <c r="J151" s="7">
        <v>7</v>
      </c>
      <c r="K151" s="7">
        <v>0</v>
      </c>
      <c r="L151" s="7">
        <v>0</v>
      </c>
      <c r="M151" s="17">
        <f t="shared" si="25"/>
        <v>351</v>
      </c>
      <c r="N151" s="17">
        <f t="shared" si="26"/>
        <v>509</v>
      </c>
      <c r="O151" s="17">
        <f t="shared" si="27"/>
        <v>860</v>
      </c>
    </row>
    <row r="152" spans="1:15" s="2" customFormat="1" ht="30" customHeight="1">
      <c r="A152" s="105"/>
      <c r="B152" s="21" t="s">
        <v>135</v>
      </c>
      <c r="C152" s="14">
        <f>SUM(C150:C151)</f>
        <v>11996</v>
      </c>
      <c r="D152" s="14">
        <f t="shared" ref="D152:L152" si="31">SUM(D150:D151)</f>
        <v>14876</v>
      </c>
      <c r="E152" s="14">
        <f t="shared" si="31"/>
        <v>50</v>
      </c>
      <c r="F152" s="14">
        <f t="shared" si="31"/>
        <v>44</v>
      </c>
      <c r="G152" s="14">
        <f t="shared" si="31"/>
        <v>0</v>
      </c>
      <c r="H152" s="14">
        <f t="shared" si="31"/>
        <v>0</v>
      </c>
      <c r="I152" s="14">
        <f t="shared" si="31"/>
        <v>45</v>
      </c>
      <c r="J152" s="14">
        <f t="shared" si="31"/>
        <v>45</v>
      </c>
      <c r="K152" s="14">
        <f t="shared" si="31"/>
        <v>7</v>
      </c>
      <c r="L152" s="14">
        <f t="shared" si="31"/>
        <v>6</v>
      </c>
      <c r="M152" s="17">
        <f t="shared" si="25"/>
        <v>12098</v>
      </c>
      <c r="N152" s="17">
        <f t="shared" si="26"/>
        <v>14971</v>
      </c>
      <c r="O152" s="17">
        <f t="shared" si="27"/>
        <v>27069</v>
      </c>
    </row>
    <row r="153" spans="1:15" s="2" customFormat="1" ht="30" customHeight="1">
      <c r="A153" s="100" t="s">
        <v>57</v>
      </c>
      <c r="B153" s="3" t="s">
        <v>57</v>
      </c>
      <c r="C153" s="7">
        <v>829</v>
      </c>
      <c r="D153" s="7">
        <v>2839</v>
      </c>
      <c r="E153" s="7">
        <v>11</v>
      </c>
      <c r="F153" s="7">
        <v>39</v>
      </c>
      <c r="G153" s="7">
        <v>4</v>
      </c>
      <c r="H153" s="7">
        <v>0</v>
      </c>
      <c r="I153" s="7">
        <v>1</v>
      </c>
      <c r="J153" s="7">
        <v>0</v>
      </c>
      <c r="K153" s="7">
        <v>0</v>
      </c>
      <c r="L153" s="7">
        <v>0</v>
      </c>
      <c r="M153" s="17">
        <f t="shared" si="25"/>
        <v>845</v>
      </c>
      <c r="N153" s="17">
        <f t="shared" si="26"/>
        <v>2878</v>
      </c>
      <c r="O153" s="17">
        <f t="shared" si="27"/>
        <v>3723</v>
      </c>
    </row>
    <row r="154" spans="1:15" s="2" customFormat="1" ht="30" customHeight="1">
      <c r="A154" s="100"/>
      <c r="B154" s="3" t="s">
        <v>189</v>
      </c>
      <c r="C154" s="7">
        <v>98</v>
      </c>
      <c r="D154" s="7">
        <v>291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17">
        <f t="shared" si="25"/>
        <v>98</v>
      </c>
      <c r="N154" s="17">
        <f t="shared" si="26"/>
        <v>291</v>
      </c>
      <c r="O154" s="17">
        <f t="shared" si="27"/>
        <v>389</v>
      </c>
    </row>
    <row r="155" spans="1:15" s="2" customFormat="1" ht="30" customHeight="1">
      <c r="A155" s="100"/>
      <c r="B155" s="12" t="s">
        <v>133</v>
      </c>
      <c r="C155" s="14">
        <f>SUM(C153:C154)</f>
        <v>927</v>
      </c>
      <c r="D155" s="14">
        <f t="shared" ref="D155:L155" si="32">SUM(D153:D154)</f>
        <v>3130</v>
      </c>
      <c r="E155" s="14">
        <f t="shared" si="32"/>
        <v>11</v>
      </c>
      <c r="F155" s="14">
        <f t="shared" si="32"/>
        <v>39</v>
      </c>
      <c r="G155" s="14">
        <f t="shared" si="32"/>
        <v>4</v>
      </c>
      <c r="H155" s="14">
        <f t="shared" si="32"/>
        <v>0</v>
      </c>
      <c r="I155" s="14">
        <f t="shared" si="32"/>
        <v>1</v>
      </c>
      <c r="J155" s="14">
        <f t="shared" si="32"/>
        <v>0</v>
      </c>
      <c r="K155" s="14">
        <f t="shared" si="32"/>
        <v>0</v>
      </c>
      <c r="L155" s="14">
        <f t="shared" si="32"/>
        <v>0</v>
      </c>
      <c r="M155" s="17">
        <f t="shared" si="25"/>
        <v>943</v>
      </c>
      <c r="N155" s="17">
        <f t="shared" si="26"/>
        <v>3169</v>
      </c>
      <c r="O155" s="17">
        <f t="shared" si="27"/>
        <v>4112</v>
      </c>
    </row>
    <row r="156" spans="1:15" s="2" customFormat="1" ht="30" customHeight="1">
      <c r="A156" s="100" t="s">
        <v>79</v>
      </c>
      <c r="B156" s="3" t="s">
        <v>171</v>
      </c>
      <c r="C156" s="7">
        <v>212</v>
      </c>
      <c r="D156" s="7">
        <v>75</v>
      </c>
      <c r="E156" s="7">
        <v>1</v>
      </c>
      <c r="F156" s="7">
        <v>0</v>
      </c>
      <c r="G156" s="7">
        <v>1</v>
      </c>
      <c r="H156" s="7">
        <v>0</v>
      </c>
      <c r="I156" s="7">
        <v>7</v>
      </c>
      <c r="J156" s="7">
        <v>1</v>
      </c>
      <c r="K156" s="7">
        <v>0</v>
      </c>
      <c r="L156" s="7">
        <v>0</v>
      </c>
      <c r="M156" s="17">
        <f t="shared" si="25"/>
        <v>221</v>
      </c>
      <c r="N156" s="17">
        <f t="shared" si="26"/>
        <v>76</v>
      </c>
      <c r="O156" s="17">
        <f t="shared" si="27"/>
        <v>297</v>
      </c>
    </row>
    <row r="157" spans="1:15" s="2" customFormat="1" ht="30" customHeight="1">
      <c r="A157" s="100"/>
      <c r="B157" s="3" t="s">
        <v>172</v>
      </c>
      <c r="C157" s="7">
        <v>238</v>
      </c>
      <c r="D157" s="7">
        <v>518</v>
      </c>
      <c r="E157" s="7">
        <v>6</v>
      </c>
      <c r="F157" s="7">
        <v>9</v>
      </c>
      <c r="G157" s="7">
        <v>2</v>
      </c>
      <c r="H157" s="7">
        <v>1</v>
      </c>
      <c r="I157" s="7">
        <v>15</v>
      </c>
      <c r="J157" s="7">
        <v>4</v>
      </c>
      <c r="K157" s="7">
        <v>0</v>
      </c>
      <c r="L157" s="7">
        <v>0</v>
      </c>
      <c r="M157" s="17">
        <f t="shared" si="25"/>
        <v>261</v>
      </c>
      <c r="N157" s="17">
        <f t="shared" si="26"/>
        <v>532</v>
      </c>
      <c r="O157" s="17">
        <f t="shared" si="27"/>
        <v>793</v>
      </c>
    </row>
    <row r="158" spans="1:15" s="2" customFormat="1" ht="30" customHeight="1">
      <c r="A158" s="100"/>
      <c r="B158" s="3" t="s">
        <v>36</v>
      </c>
      <c r="C158" s="7">
        <v>165</v>
      </c>
      <c r="D158" s="7">
        <v>193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17">
        <f t="shared" si="25"/>
        <v>165</v>
      </c>
      <c r="N158" s="17">
        <f t="shared" si="26"/>
        <v>193</v>
      </c>
      <c r="O158" s="17">
        <f t="shared" si="27"/>
        <v>358</v>
      </c>
    </row>
    <row r="159" spans="1:15" s="2" customFormat="1" ht="30" customHeight="1">
      <c r="A159" s="100"/>
      <c r="B159" s="3" t="s">
        <v>170</v>
      </c>
      <c r="C159" s="7">
        <v>874</v>
      </c>
      <c r="D159" s="7">
        <v>573</v>
      </c>
      <c r="E159" s="7">
        <v>1</v>
      </c>
      <c r="F159" s="7">
        <v>3</v>
      </c>
      <c r="G159" s="7">
        <v>0</v>
      </c>
      <c r="H159" s="7">
        <v>0</v>
      </c>
      <c r="I159" s="7">
        <v>9</v>
      </c>
      <c r="J159" s="7">
        <v>2</v>
      </c>
      <c r="K159" s="7">
        <v>0</v>
      </c>
      <c r="L159" s="7">
        <v>0</v>
      </c>
      <c r="M159" s="17">
        <f t="shared" si="25"/>
        <v>884</v>
      </c>
      <c r="N159" s="17">
        <f t="shared" si="26"/>
        <v>578</v>
      </c>
      <c r="O159" s="17">
        <f t="shared" si="27"/>
        <v>1462</v>
      </c>
    </row>
    <row r="160" spans="1:15" s="2" customFormat="1" ht="30" customHeight="1">
      <c r="A160" s="100"/>
      <c r="B160" s="3" t="s">
        <v>185</v>
      </c>
      <c r="C160" s="7">
        <v>1115</v>
      </c>
      <c r="D160" s="7">
        <v>629</v>
      </c>
      <c r="E160" s="7">
        <v>4</v>
      </c>
      <c r="F160" s="7">
        <v>1</v>
      </c>
      <c r="G160" s="7">
        <v>0</v>
      </c>
      <c r="H160" s="7">
        <v>0</v>
      </c>
      <c r="I160" s="7">
        <v>16</v>
      </c>
      <c r="J160" s="7">
        <v>3</v>
      </c>
      <c r="K160" s="7">
        <v>1</v>
      </c>
      <c r="L160" s="7">
        <v>1</v>
      </c>
      <c r="M160" s="17">
        <f t="shared" si="25"/>
        <v>1136</v>
      </c>
      <c r="N160" s="17">
        <f t="shared" si="26"/>
        <v>634</v>
      </c>
      <c r="O160" s="17">
        <f t="shared" si="27"/>
        <v>1770</v>
      </c>
    </row>
    <row r="161" spans="1:15" s="2" customFormat="1" ht="30" customHeight="1">
      <c r="A161" s="100"/>
      <c r="B161" s="3" t="s">
        <v>186</v>
      </c>
      <c r="C161" s="7">
        <v>487</v>
      </c>
      <c r="D161" s="7">
        <v>331</v>
      </c>
      <c r="E161" s="7">
        <v>8</v>
      </c>
      <c r="F161" s="7">
        <v>3</v>
      </c>
      <c r="G161" s="7">
        <v>0</v>
      </c>
      <c r="H161" s="7">
        <v>0</v>
      </c>
      <c r="I161" s="7">
        <v>2</v>
      </c>
      <c r="J161" s="7">
        <v>0</v>
      </c>
      <c r="K161" s="7">
        <v>0</v>
      </c>
      <c r="L161" s="7">
        <v>0</v>
      </c>
      <c r="M161" s="17">
        <f t="shared" si="25"/>
        <v>497</v>
      </c>
      <c r="N161" s="17">
        <f t="shared" si="26"/>
        <v>334</v>
      </c>
      <c r="O161" s="17">
        <f t="shared" si="27"/>
        <v>831</v>
      </c>
    </row>
    <row r="162" spans="1:15" s="2" customFormat="1" ht="30" customHeight="1">
      <c r="A162" s="100"/>
      <c r="B162" s="12" t="s">
        <v>67</v>
      </c>
      <c r="C162" s="14">
        <f>SUM(C156:C161)</f>
        <v>3091</v>
      </c>
      <c r="D162" s="14">
        <f t="shared" ref="D162:L162" si="33">SUM(D156:D161)</f>
        <v>2319</v>
      </c>
      <c r="E162" s="14">
        <f t="shared" si="33"/>
        <v>20</v>
      </c>
      <c r="F162" s="14">
        <f t="shared" si="33"/>
        <v>16</v>
      </c>
      <c r="G162" s="14">
        <f t="shared" si="33"/>
        <v>3</v>
      </c>
      <c r="H162" s="14">
        <f t="shared" si="33"/>
        <v>1</v>
      </c>
      <c r="I162" s="14">
        <f t="shared" si="33"/>
        <v>49</v>
      </c>
      <c r="J162" s="14">
        <f t="shared" si="33"/>
        <v>10</v>
      </c>
      <c r="K162" s="14">
        <f t="shared" si="33"/>
        <v>1</v>
      </c>
      <c r="L162" s="14">
        <f t="shared" si="33"/>
        <v>1</v>
      </c>
      <c r="M162" s="17">
        <f t="shared" si="25"/>
        <v>3164</v>
      </c>
      <c r="N162" s="17">
        <f t="shared" si="26"/>
        <v>2347</v>
      </c>
      <c r="O162" s="17">
        <f t="shared" si="27"/>
        <v>5511</v>
      </c>
    </row>
    <row r="163" spans="1:15" s="2" customFormat="1" ht="30" customHeight="1">
      <c r="A163" s="83" t="s">
        <v>187</v>
      </c>
      <c r="B163" s="83"/>
      <c r="C163" s="7">
        <v>364</v>
      </c>
      <c r="D163" s="7">
        <v>488</v>
      </c>
      <c r="E163" s="7">
        <v>0</v>
      </c>
      <c r="F163" s="7">
        <v>3</v>
      </c>
      <c r="G163" s="7">
        <v>0</v>
      </c>
      <c r="H163" s="7">
        <v>0</v>
      </c>
      <c r="I163" s="7">
        <v>2</v>
      </c>
      <c r="J163" s="7">
        <v>1</v>
      </c>
      <c r="K163" s="7">
        <v>3</v>
      </c>
      <c r="L163" s="7">
        <v>0</v>
      </c>
      <c r="M163" s="17">
        <f t="shared" si="25"/>
        <v>369</v>
      </c>
      <c r="N163" s="17">
        <f t="shared" si="26"/>
        <v>492</v>
      </c>
      <c r="O163" s="17">
        <f t="shared" si="27"/>
        <v>861</v>
      </c>
    </row>
    <row r="164" spans="1:15" s="2" customFormat="1" ht="30" customHeight="1">
      <c r="A164" s="83" t="s">
        <v>78</v>
      </c>
      <c r="B164" s="83"/>
      <c r="C164" s="7">
        <v>42</v>
      </c>
      <c r="D164" s="7">
        <v>99</v>
      </c>
      <c r="E164" s="7">
        <v>0</v>
      </c>
      <c r="F164" s="7">
        <v>1</v>
      </c>
      <c r="G164" s="7">
        <v>0</v>
      </c>
      <c r="H164" s="7">
        <v>1</v>
      </c>
      <c r="I164" s="7">
        <v>0</v>
      </c>
      <c r="J164" s="7">
        <v>1</v>
      </c>
      <c r="K164" s="7">
        <v>0</v>
      </c>
      <c r="L164" s="7">
        <v>0</v>
      </c>
      <c r="M164" s="17">
        <f t="shared" si="25"/>
        <v>42</v>
      </c>
      <c r="N164" s="17">
        <f t="shared" si="26"/>
        <v>102</v>
      </c>
      <c r="O164" s="17">
        <f t="shared" si="27"/>
        <v>144</v>
      </c>
    </row>
    <row r="165" spans="1:15" s="2" customFormat="1" ht="30" customHeight="1">
      <c r="A165" s="82" t="s">
        <v>69</v>
      </c>
      <c r="B165" s="82"/>
      <c r="C165" s="17">
        <f>C125+C126+C127+C128+C129+C130+C131+C132+C133+C136+C137+C140+C152+C155+C162+C163+C164</f>
        <v>39914</v>
      </c>
      <c r="D165" s="17">
        <f t="shared" ref="D165:L165" si="34">D125+D126+D127+D128+D129+D130+D131+D132+D133+D136+D137+D140+D152+D155+D162+D163+D164</f>
        <v>29270</v>
      </c>
      <c r="E165" s="17">
        <f t="shared" si="34"/>
        <v>358</v>
      </c>
      <c r="F165" s="17">
        <f t="shared" si="34"/>
        <v>204</v>
      </c>
      <c r="G165" s="17">
        <f t="shared" si="34"/>
        <v>66</v>
      </c>
      <c r="H165" s="17">
        <f t="shared" si="34"/>
        <v>22</v>
      </c>
      <c r="I165" s="17">
        <f t="shared" si="34"/>
        <v>576</v>
      </c>
      <c r="J165" s="17">
        <f t="shared" si="34"/>
        <v>159</v>
      </c>
      <c r="K165" s="17">
        <f t="shared" si="34"/>
        <v>47</v>
      </c>
      <c r="L165" s="17">
        <f t="shared" si="34"/>
        <v>25</v>
      </c>
      <c r="M165" s="17">
        <f t="shared" si="25"/>
        <v>40961</v>
      </c>
      <c r="N165" s="17">
        <f t="shared" si="26"/>
        <v>29680</v>
      </c>
      <c r="O165" s="17">
        <f t="shared" si="27"/>
        <v>70641</v>
      </c>
    </row>
    <row r="166" spans="1:15" s="2" customFormat="1" ht="30" customHeight="1">
      <c r="B166" s="6"/>
    </row>
    <row r="167" spans="1:15" s="2" customFormat="1" ht="30" customHeight="1">
      <c r="B167" s="6"/>
    </row>
    <row r="168" spans="1:15" s="2" customFormat="1" ht="30" customHeight="1">
      <c r="B168" s="86" t="s">
        <v>191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</row>
    <row r="169" spans="1:15" s="2" customFormat="1" ht="55.5" customHeight="1">
      <c r="B169" s="82" t="s">
        <v>1</v>
      </c>
      <c r="C169" s="82" t="s">
        <v>140</v>
      </c>
      <c r="D169" s="82"/>
      <c r="E169" s="82" t="s">
        <v>141</v>
      </c>
      <c r="F169" s="82"/>
      <c r="G169" s="82" t="s">
        <v>142</v>
      </c>
      <c r="H169" s="82"/>
      <c r="I169" s="82" t="s">
        <v>143</v>
      </c>
      <c r="J169" s="82"/>
      <c r="K169" s="82" t="s">
        <v>180</v>
      </c>
      <c r="L169" s="82"/>
      <c r="M169" s="82" t="s">
        <v>67</v>
      </c>
      <c r="N169" s="82"/>
      <c r="O169" s="82"/>
    </row>
    <row r="170" spans="1:15" s="2" customFormat="1" ht="30" customHeight="1">
      <c r="B170" s="82"/>
      <c r="C170" s="10" t="s">
        <v>6</v>
      </c>
      <c r="D170" s="10" t="s">
        <v>7</v>
      </c>
      <c r="E170" s="10" t="s">
        <v>6</v>
      </c>
      <c r="F170" s="10" t="s">
        <v>7</v>
      </c>
      <c r="G170" s="10" t="s">
        <v>6</v>
      </c>
      <c r="H170" s="10" t="s">
        <v>7</v>
      </c>
      <c r="I170" s="10" t="s">
        <v>6</v>
      </c>
      <c r="J170" s="10" t="s">
        <v>7</v>
      </c>
      <c r="K170" s="10" t="s">
        <v>6</v>
      </c>
      <c r="L170" s="10" t="s">
        <v>7</v>
      </c>
      <c r="M170" s="10" t="s">
        <v>6</v>
      </c>
      <c r="N170" s="10" t="s">
        <v>7</v>
      </c>
      <c r="O170" s="10" t="s">
        <v>8</v>
      </c>
    </row>
    <row r="171" spans="1:15" s="2" customFormat="1" ht="30" customHeight="1">
      <c r="B171" s="3" t="s">
        <v>181</v>
      </c>
      <c r="C171" s="7">
        <v>522</v>
      </c>
      <c r="D171" s="7">
        <v>137</v>
      </c>
      <c r="E171" s="7">
        <v>1</v>
      </c>
      <c r="F171" s="7">
        <v>4</v>
      </c>
      <c r="G171" s="7">
        <v>0</v>
      </c>
      <c r="H171" s="7">
        <v>0</v>
      </c>
      <c r="I171" s="7">
        <v>6</v>
      </c>
      <c r="J171" s="7">
        <v>0</v>
      </c>
      <c r="K171" s="7">
        <v>17</v>
      </c>
      <c r="L171" s="7">
        <v>6</v>
      </c>
      <c r="M171" s="17">
        <f t="shared" ref="M171:N171" si="35">K171+I171+G171+E171+C171</f>
        <v>546</v>
      </c>
      <c r="N171" s="17">
        <f t="shared" si="35"/>
        <v>147</v>
      </c>
      <c r="O171" s="17">
        <f t="shared" ref="O171" si="36">M171+N171</f>
        <v>693</v>
      </c>
    </row>
    <row r="172" spans="1:15" s="2" customFormat="1" ht="30" customHeight="1">
      <c r="B172" s="3" t="s">
        <v>182</v>
      </c>
      <c r="C172" s="7">
        <v>49</v>
      </c>
      <c r="D172" s="7">
        <v>13</v>
      </c>
      <c r="E172" s="7">
        <v>1</v>
      </c>
      <c r="F172" s="7">
        <v>0</v>
      </c>
      <c r="G172" s="7">
        <v>3</v>
      </c>
      <c r="H172" s="7">
        <v>0</v>
      </c>
      <c r="I172" s="7">
        <v>4</v>
      </c>
      <c r="J172" s="7">
        <v>1</v>
      </c>
      <c r="K172" s="7">
        <v>1</v>
      </c>
      <c r="L172" s="7">
        <v>0</v>
      </c>
      <c r="M172" s="17">
        <f t="shared" ref="M172:M187" si="37">K172+I172+G172+E172+C172</f>
        <v>58</v>
      </c>
      <c r="N172" s="17">
        <f t="shared" ref="N172:N187" si="38">L172+J172+H172+F172+D172</f>
        <v>14</v>
      </c>
      <c r="O172" s="17">
        <f t="shared" ref="O172:O187" si="39">M172+N172</f>
        <v>72</v>
      </c>
    </row>
    <row r="173" spans="1:15" s="2" customFormat="1" ht="30" customHeight="1">
      <c r="B173" s="3" t="s">
        <v>16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17">
        <f t="shared" si="37"/>
        <v>0</v>
      </c>
      <c r="N173" s="17">
        <f t="shared" si="38"/>
        <v>0</v>
      </c>
      <c r="O173" s="17">
        <f t="shared" si="39"/>
        <v>0</v>
      </c>
    </row>
    <row r="174" spans="1:15" s="2" customFormat="1" ht="30" customHeight="1">
      <c r="B174" s="3" t="s">
        <v>17</v>
      </c>
      <c r="C174" s="7">
        <v>91</v>
      </c>
      <c r="D174" s="7">
        <v>45</v>
      </c>
      <c r="E174" s="7">
        <v>1</v>
      </c>
      <c r="F174" s="7">
        <v>2</v>
      </c>
      <c r="G174" s="7">
        <v>0</v>
      </c>
      <c r="H174" s="7">
        <v>0</v>
      </c>
      <c r="I174" s="7">
        <v>1</v>
      </c>
      <c r="J174" s="7">
        <v>0</v>
      </c>
      <c r="K174" s="7">
        <v>0</v>
      </c>
      <c r="L174" s="7">
        <v>0</v>
      </c>
      <c r="M174" s="17">
        <f t="shared" si="37"/>
        <v>93</v>
      </c>
      <c r="N174" s="17">
        <f t="shared" si="38"/>
        <v>47</v>
      </c>
      <c r="O174" s="17">
        <f t="shared" si="39"/>
        <v>140</v>
      </c>
    </row>
    <row r="175" spans="1:15" s="2" customFormat="1" ht="30" customHeight="1">
      <c r="B175" s="3" t="s">
        <v>19</v>
      </c>
      <c r="C175" s="7">
        <v>25</v>
      </c>
      <c r="D175" s="7">
        <v>34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17">
        <f t="shared" si="37"/>
        <v>25</v>
      </c>
      <c r="N175" s="17">
        <f t="shared" si="38"/>
        <v>34</v>
      </c>
      <c r="O175" s="17">
        <f t="shared" si="39"/>
        <v>59</v>
      </c>
    </row>
    <row r="176" spans="1:15" s="2" customFormat="1" ht="30" customHeight="1">
      <c r="B176" s="3" t="s">
        <v>22</v>
      </c>
      <c r="C176" s="7">
        <v>21</v>
      </c>
      <c r="D176" s="7">
        <v>14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17">
        <f t="shared" si="37"/>
        <v>21</v>
      </c>
      <c r="N176" s="17">
        <f t="shared" si="38"/>
        <v>14</v>
      </c>
      <c r="O176" s="17">
        <f t="shared" si="39"/>
        <v>35</v>
      </c>
    </row>
    <row r="177" spans="2:22" s="2" customFormat="1" ht="30" customHeight="1">
      <c r="B177" s="3" t="s">
        <v>21</v>
      </c>
      <c r="C177" s="7">
        <v>103</v>
      </c>
      <c r="D177" s="7">
        <v>13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17">
        <f t="shared" si="37"/>
        <v>103</v>
      </c>
      <c r="N177" s="17">
        <f t="shared" si="38"/>
        <v>13</v>
      </c>
      <c r="O177" s="17">
        <f t="shared" si="39"/>
        <v>116</v>
      </c>
    </row>
    <row r="178" spans="2:22" s="2" customFormat="1" ht="30" customHeight="1">
      <c r="B178" s="3" t="s">
        <v>20</v>
      </c>
      <c r="C178" s="7">
        <v>160</v>
      </c>
      <c r="D178" s="7">
        <v>47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17">
        <f t="shared" si="37"/>
        <v>160</v>
      </c>
      <c r="N178" s="17">
        <f t="shared" si="38"/>
        <v>47</v>
      </c>
      <c r="O178" s="17">
        <f t="shared" si="39"/>
        <v>207</v>
      </c>
    </row>
    <row r="179" spans="2:22" s="2" customFormat="1" ht="30" customHeight="1">
      <c r="B179" s="3" t="s">
        <v>183</v>
      </c>
      <c r="C179" s="7">
        <v>177</v>
      </c>
      <c r="D179" s="7">
        <v>71</v>
      </c>
      <c r="E179" s="7">
        <v>1</v>
      </c>
      <c r="F179" s="7">
        <v>0</v>
      </c>
      <c r="G179" s="7">
        <v>0</v>
      </c>
      <c r="H179" s="7">
        <v>0</v>
      </c>
      <c r="I179" s="7">
        <v>6</v>
      </c>
      <c r="J179" s="7">
        <v>0</v>
      </c>
      <c r="K179" s="7">
        <v>0</v>
      </c>
      <c r="L179" s="7">
        <v>0</v>
      </c>
      <c r="M179" s="17">
        <f t="shared" si="37"/>
        <v>184</v>
      </c>
      <c r="N179" s="17">
        <f t="shared" si="38"/>
        <v>71</v>
      </c>
      <c r="O179" s="17">
        <f t="shared" si="39"/>
        <v>255</v>
      </c>
    </row>
    <row r="180" spans="2:22" s="2" customFormat="1" ht="30" customHeight="1">
      <c r="B180" s="3" t="s">
        <v>60</v>
      </c>
      <c r="C180" s="7">
        <v>53</v>
      </c>
      <c r="D180" s="7">
        <v>20</v>
      </c>
      <c r="E180" s="7">
        <v>0</v>
      </c>
      <c r="F180" s="7">
        <v>0</v>
      </c>
      <c r="G180" s="7">
        <v>0</v>
      </c>
      <c r="H180" s="7">
        <v>0</v>
      </c>
      <c r="I180" s="7">
        <v>1</v>
      </c>
      <c r="J180" s="7">
        <v>1</v>
      </c>
      <c r="K180" s="7">
        <v>0</v>
      </c>
      <c r="L180" s="7">
        <v>0</v>
      </c>
      <c r="M180" s="17">
        <f t="shared" si="37"/>
        <v>54</v>
      </c>
      <c r="N180" s="17">
        <f t="shared" si="38"/>
        <v>21</v>
      </c>
      <c r="O180" s="17">
        <f t="shared" si="39"/>
        <v>75</v>
      </c>
    </row>
    <row r="181" spans="2:22" s="2" customFormat="1" ht="30" customHeight="1">
      <c r="B181" s="3" t="s">
        <v>55</v>
      </c>
      <c r="C181" s="7">
        <v>106</v>
      </c>
      <c r="D181" s="7">
        <v>18</v>
      </c>
      <c r="E181" s="7">
        <v>0</v>
      </c>
      <c r="F181" s="7">
        <v>0</v>
      </c>
      <c r="G181" s="7">
        <v>0</v>
      </c>
      <c r="H181" s="7">
        <v>0</v>
      </c>
      <c r="I181" s="7">
        <v>2</v>
      </c>
      <c r="J181" s="7">
        <v>0</v>
      </c>
      <c r="K181" s="7">
        <v>0</v>
      </c>
      <c r="L181" s="7">
        <v>0</v>
      </c>
      <c r="M181" s="17">
        <f t="shared" si="37"/>
        <v>108</v>
      </c>
      <c r="N181" s="17">
        <f t="shared" si="38"/>
        <v>18</v>
      </c>
      <c r="O181" s="17">
        <f t="shared" si="39"/>
        <v>126</v>
      </c>
    </row>
    <row r="182" spans="2:22" s="2" customFormat="1" ht="30" customHeight="1">
      <c r="B182" s="3" t="s">
        <v>192</v>
      </c>
      <c r="C182" s="7">
        <v>89</v>
      </c>
      <c r="D182" s="7">
        <v>80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17">
        <f t="shared" si="37"/>
        <v>89</v>
      </c>
      <c r="N182" s="17">
        <f t="shared" si="38"/>
        <v>80</v>
      </c>
      <c r="O182" s="17">
        <f t="shared" si="39"/>
        <v>169</v>
      </c>
    </row>
    <row r="183" spans="2:22" s="2" customFormat="1" ht="30" customHeight="1">
      <c r="B183" s="3" t="s">
        <v>57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17">
        <f t="shared" si="37"/>
        <v>0</v>
      </c>
      <c r="N183" s="17">
        <f t="shared" si="38"/>
        <v>0</v>
      </c>
      <c r="O183" s="17">
        <f t="shared" si="39"/>
        <v>0</v>
      </c>
    </row>
    <row r="184" spans="2:22" s="2" customFormat="1" ht="30" customHeight="1">
      <c r="B184" s="3" t="s">
        <v>79</v>
      </c>
      <c r="C184" s="7">
        <v>137</v>
      </c>
      <c r="D184" s="7">
        <v>100</v>
      </c>
      <c r="E184" s="7">
        <v>3</v>
      </c>
      <c r="F184" s="7">
        <v>0</v>
      </c>
      <c r="G184" s="7">
        <v>0</v>
      </c>
      <c r="H184" s="7">
        <v>0</v>
      </c>
      <c r="I184" s="7">
        <v>5</v>
      </c>
      <c r="J184" s="7">
        <v>0</v>
      </c>
      <c r="K184" s="7">
        <v>1</v>
      </c>
      <c r="L184" s="7">
        <v>0</v>
      </c>
      <c r="M184" s="17">
        <f t="shared" si="37"/>
        <v>146</v>
      </c>
      <c r="N184" s="17">
        <f t="shared" si="38"/>
        <v>100</v>
      </c>
      <c r="O184" s="17">
        <f t="shared" si="39"/>
        <v>246</v>
      </c>
    </row>
    <row r="185" spans="2:22" s="2" customFormat="1" ht="30" customHeight="1">
      <c r="B185" s="3" t="s">
        <v>81</v>
      </c>
      <c r="C185" s="7">
        <v>195</v>
      </c>
      <c r="D185" s="7">
        <v>90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17">
        <f t="shared" si="37"/>
        <v>195</v>
      </c>
      <c r="N185" s="17">
        <f t="shared" si="38"/>
        <v>90</v>
      </c>
      <c r="O185" s="17">
        <f t="shared" si="39"/>
        <v>285</v>
      </c>
    </row>
    <row r="186" spans="2:22" s="2" customFormat="1" ht="30" customHeight="1">
      <c r="B186" s="3" t="s">
        <v>84</v>
      </c>
      <c r="C186" s="7">
        <v>62</v>
      </c>
      <c r="D186" s="7">
        <v>3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17">
        <f t="shared" si="37"/>
        <v>62</v>
      </c>
      <c r="N186" s="17">
        <f t="shared" si="38"/>
        <v>3</v>
      </c>
      <c r="O186" s="17">
        <f t="shared" si="39"/>
        <v>65</v>
      </c>
    </row>
    <row r="187" spans="2:22" s="2" customFormat="1" ht="30" customHeight="1">
      <c r="B187" s="10" t="s">
        <v>67</v>
      </c>
      <c r="C187" s="17">
        <f>SUM(C171:C186)</f>
        <v>1790</v>
      </c>
      <c r="D187" s="17">
        <f t="shared" ref="D187:L187" si="40">SUM(D171:D186)</f>
        <v>685</v>
      </c>
      <c r="E187" s="17">
        <f t="shared" si="40"/>
        <v>7</v>
      </c>
      <c r="F187" s="17">
        <f t="shared" si="40"/>
        <v>6</v>
      </c>
      <c r="G187" s="17">
        <f t="shared" si="40"/>
        <v>3</v>
      </c>
      <c r="H187" s="17">
        <f t="shared" si="40"/>
        <v>0</v>
      </c>
      <c r="I187" s="17">
        <f t="shared" si="40"/>
        <v>25</v>
      </c>
      <c r="J187" s="17">
        <f t="shared" si="40"/>
        <v>2</v>
      </c>
      <c r="K187" s="17">
        <f t="shared" si="40"/>
        <v>19</v>
      </c>
      <c r="L187" s="17">
        <f t="shared" si="40"/>
        <v>6</v>
      </c>
      <c r="M187" s="17">
        <f t="shared" si="37"/>
        <v>1844</v>
      </c>
      <c r="N187" s="17">
        <f t="shared" si="38"/>
        <v>699</v>
      </c>
      <c r="O187" s="17">
        <f t="shared" si="39"/>
        <v>2543</v>
      </c>
    </row>
    <row r="188" spans="2:22" ht="30" customHeight="1">
      <c r="Q188" s="2"/>
      <c r="R188" s="2"/>
      <c r="S188" s="2"/>
      <c r="T188" s="2"/>
      <c r="U188" s="2"/>
      <c r="V188" s="2"/>
    </row>
    <row r="189" spans="2:22" ht="30" customHeight="1">
      <c r="Q189" s="2"/>
      <c r="R189" s="2"/>
      <c r="S189" s="2"/>
      <c r="T189" s="2"/>
      <c r="U189" s="2"/>
      <c r="V189" s="2"/>
    </row>
    <row r="190" spans="2:22" ht="30" customHeight="1">
      <c r="Q190" s="2"/>
      <c r="R190" s="2"/>
      <c r="S190" s="2"/>
      <c r="T190" s="2"/>
      <c r="U190" s="2"/>
      <c r="V190" s="2"/>
    </row>
    <row r="191" spans="2:22" ht="30" customHeight="1">
      <c r="Q191" s="2"/>
      <c r="R191" s="2"/>
      <c r="S191" s="2"/>
      <c r="T191" s="2"/>
      <c r="U191" s="2"/>
      <c r="V191" s="2"/>
    </row>
    <row r="192" spans="2:22" ht="30" customHeight="1">
      <c r="Q192" s="2"/>
      <c r="R192" s="2"/>
      <c r="S192" s="2"/>
      <c r="T192" s="2"/>
      <c r="U192" s="2"/>
      <c r="V192" s="2"/>
    </row>
    <row r="193" spans="1:22" ht="30" customHeight="1">
      <c r="Q193" s="2"/>
      <c r="R193" s="2"/>
      <c r="S193" s="2"/>
      <c r="T193" s="2"/>
      <c r="U193" s="2"/>
      <c r="V193" s="2"/>
    </row>
    <row r="194" spans="1:22" ht="30" customHeight="1">
      <c r="Q194" s="2"/>
      <c r="R194" s="2"/>
      <c r="S194" s="2"/>
      <c r="T194" s="2"/>
      <c r="U194" s="2"/>
      <c r="V194" s="2"/>
    </row>
    <row r="195" spans="1:22" s="2" customFormat="1" ht="30" customHeight="1">
      <c r="B195" s="6"/>
    </row>
    <row r="196" spans="1:22" s="2" customFormat="1" ht="30" customHeight="1">
      <c r="A196" s="86" t="s">
        <v>556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</row>
    <row r="197" spans="1:22" s="2" customFormat="1" ht="51" customHeight="1">
      <c r="A197" s="82" t="s">
        <v>432</v>
      </c>
      <c r="B197" s="82"/>
      <c r="C197" s="82" t="s">
        <v>140</v>
      </c>
      <c r="D197" s="82"/>
      <c r="E197" s="82" t="s">
        <v>141</v>
      </c>
      <c r="F197" s="82"/>
      <c r="G197" s="82" t="s">
        <v>142</v>
      </c>
      <c r="H197" s="82"/>
      <c r="I197" s="82" t="s">
        <v>143</v>
      </c>
      <c r="J197" s="82"/>
      <c r="K197" s="82" t="s">
        <v>144</v>
      </c>
      <c r="L197" s="82"/>
      <c r="M197" s="82" t="s">
        <v>67</v>
      </c>
      <c r="N197" s="82"/>
      <c r="O197" s="82"/>
    </row>
    <row r="198" spans="1:22" s="2" customFormat="1" ht="30" customHeight="1">
      <c r="A198" s="82"/>
      <c r="B198" s="82"/>
      <c r="C198" s="10" t="s">
        <v>6</v>
      </c>
      <c r="D198" s="10" t="s">
        <v>7</v>
      </c>
      <c r="E198" s="10" t="s">
        <v>6</v>
      </c>
      <c r="F198" s="10" t="s">
        <v>7</v>
      </c>
      <c r="G198" s="10" t="s">
        <v>6</v>
      </c>
      <c r="H198" s="10" t="s">
        <v>7</v>
      </c>
      <c r="I198" s="10" t="s">
        <v>6</v>
      </c>
      <c r="J198" s="10" t="s">
        <v>7</v>
      </c>
      <c r="K198" s="10" t="s">
        <v>6</v>
      </c>
      <c r="L198" s="10" t="s">
        <v>7</v>
      </c>
      <c r="M198" s="10" t="s">
        <v>6</v>
      </c>
      <c r="N198" s="10" t="s">
        <v>7</v>
      </c>
      <c r="O198" s="10" t="s">
        <v>8</v>
      </c>
    </row>
    <row r="199" spans="1:22" s="2" customFormat="1" ht="30" customHeight="1">
      <c r="A199" s="102" t="s">
        <v>241</v>
      </c>
      <c r="B199" s="3" t="s">
        <v>145</v>
      </c>
      <c r="C199" s="7">
        <v>3136</v>
      </c>
      <c r="D199" s="7">
        <v>3423</v>
      </c>
      <c r="E199" s="7">
        <v>2</v>
      </c>
      <c r="F199" s="7">
        <v>5</v>
      </c>
      <c r="G199" s="7">
        <v>0</v>
      </c>
      <c r="H199" s="7">
        <v>0</v>
      </c>
      <c r="I199" s="7">
        <v>9</v>
      </c>
      <c r="J199" s="7">
        <v>7</v>
      </c>
      <c r="K199" s="7">
        <v>0</v>
      </c>
      <c r="L199" s="7">
        <v>0</v>
      </c>
      <c r="M199" s="17">
        <f t="shared" ref="M199:N199" si="41">K199+I199+G199+E199+C199</f>
        <v>3147</v>
      </c>
      <c r="N199" s="17">
        <f t="shared" si="41"/>
        <v>3435</v>
      </c>
      <c r="O199" s="17">
        <f t="shared" ref="O199" si="42">M199+N199</f>
        <v>6582</v>
      </c>
    </row>
    <row r="200" spans="1:22" s="2" customFormat="1" ht="30" customHeight="1">
      <c r="A200" s="102"/>
      <c r="B200" s="3" t="s">
        <v>146</v>
      </c>
      <c r="C200" s="7">
        <v>1568</v>
      </c>
      <c r="D200" s="7">
        <v>4498</v>
      </c>
      <c r="E200" s="7">
        <v>3</v>
      </c>
      <c r="F200" s="7">
        <v>3</v>
      </c>
      <c r="G200" s="7">
        <v>0</v>
      </c>
      <c r="H200" s="7">
        <v>0</v>
      </c>
      <c r="I200" s="7">
        <v>6</v>
      </c>
      <c r="J200" s="7">
        <v>0</v>
      </c>
      <c r="K200" s="7">
        <v>0</v>
      </c>
      <c r="L200" s="7">
        <v>0</v>
      </c>
      <c r="M200" s="17">
        <f t="shared" ref="M200:M238" si="43">K200+I200+G200+E200+C200</f>
        <v>1577</v>
      </c>
      <c r="N200" s="17">
        <f t="shared" ref="N200:N238" si="44">L200+J200+H200+F200+D200</f>
        <v>4501</v>
      </c>
      <c r="O200" s="17">
        <f t="shared" ref="O200:O238" si="45">M200+N200</f>
        <v>6078</v>
      </c>
    </row>
    <row r="201" spans="1:22" s="2" customFormat="1" ht="30" customHeight="1">
      <c r="A201" s="102"/>
      <c r="B201" s="3" t="s">
        <v>147</v>
      </c>
      <c r="C201" s="7">
        <v>392</v>
      </c>
      <c r="D201" s="7">
        <v>1557</v>
      </c>
      <c r="E201" s="7">
        <v>0</v>
      </c>
      <c r="F201" s="7">
        <v>1</v>
      </c>
      <c r="G201" s="7">
        <v>0</v>
      </c>
      <c r="H201" s="7">
        <v>0</v>
      </c>
      <c r="I201" s="7">
        <v>1</v>
      </c>
      <c r="J201" s="7">
        <v>14</v>
      </c>
      <c r="K201" s="7">
        <v>0</v>
      </c>
      <c r="L201" s="7">
        <v>0</v>
      </c>
      <c r="M201" s="17">
        <f t="shared" si="43"/>
        <v>393</v>
      </c>
      <c r="N201" s="17">
        <f t="shared" si="44"/>
        <v>1572</v>
      </c>
      <c r="O201" s="17">
        <f t="shared" si="45"/>
        <v>1965</v>
      </c>
    </row>
    <row r="202" spans="1:22" s="2" customFormat="1" ht="30" customHeight="1">
      <c r="A202" s="102"/>
      <c r="B202" s="3" t="s">
        <v>151</v>
      </c>
      <c r="C202" s="7">
        <v>1053</v>
      </c>
      <c r="D202" s="7">
        <v>1220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17">
        <f t="shared" si="43"/>
        <v>1053</v>
      </c>
      <c r="N202" s="17">
        <f t="shared" si="44"/>
        <v>1220</v>
      </c>
      <c r="O202" s="17">
        <f t="shared" si="45"/>
        <v>2273</v>
      </c>
    </row>
    <row r="203" spans="1:22" s="2" customFormat="1" ht="30" customHeight="1">
      <c r="A203" s="102"/>
      <c r="B203" s="3" t="s">
        <v>152</v>
      </c>
      <c r="C203" s="7">
        <v>759</v>
      </c>
      <c r="D203" s="7">
        <v>740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17">
        <f t="shared" si="43"/>
        <v>759</v>
      </c>
      <c r="N203" s="17">
        <f t="shared" si="44"/>
        <v>740</v>
      </c>
      <c r="O203" s="17">
        <f t="shared" si="45"/>
        <v>1499</v>
      </c>
    </row>
    <row r="204" spans="1:22" s="2" customFormat="1" ht="30" customHeight="1">
      <c r="A204" s="102"/>
      <c r="B204" s="3" t="s">
        <v>154</v>
      </c>
      <c r="C204" s="7">
        <v>368</v>
      </c>
      <c r="D204" s="7">
        <v>995</v>
      </c>
      <c r="E204" s="7">
        <v>0</v>
      </c>
      <c r="F204" s="7">
        <v>0</v>
      </c>
      <c r="G204" s="7">
        <v>0</v>
      </c>
      <c r="H204" s="7">
        <v>0</v>
      </c>
      <c r="I204" s="7">
        <v>1</v>
      </c>
      <c r="J204" s="7">
        <v>0</v>
      </c>
      <c r="K204" s="7">
        <v>0</v>
      </c>
      <c r="L204" s="7">
        <v>0</v>
      </c>
      <c r="M204" s="17">
        <f t="shared" si="43"/>
        <v>369</v>
      </c>
      <c r="N204" s="17">
        <f t="shared" si="44"/>
        <v>995</v>
      </c>
      <c r="O204" s="17">
        <f t="shared" si="45"/>
        <v>1364</v>
      </c>
    </row>
    <row r="205" spans="1:22" s="2" customFormat="1" ht="30" customHeight="1">
      <c r="A205" s="102"/>
      <c r="B205" s="3" t="s">
        <v>153</v>
      </c>
      <c r="C205" s="7">
        <v>602</v>
      </c>
      <c r="D205" s="7">
        <v>743</v>
      </c>
      <c r="E205" s="7">
        <v>0</v>
      </c>
      <c r="F205" s="7">
        <v>2</v>
      </c>
      <c r="G205" s="7">
        <v>0</v>
      </c>
      <c r="H205" s="7">
        <v>0</v>
      </c>
      <c r="I205" s="7">
        <v>1</v>
      </c>
      <c r="J205" s="7">
        <v>2</v>
      </c>
      <c r="K205" s="7">
        <v>0</v>
      </c>
      <c r="L205" s="7">
        <v>0</v>
      </c>
      <c r="M205" s="17">
        <f t="shared" si="43"/>
        <v>603</v>
      </c>
      <c r="N205" s="17">
        <f t="shared" si="44"/>
        <v>747</v>
      </c>
      <c r="O205" s="17">
        <f t="shared" si="45"/>
        <v>1350</v>
      </c>
    </row>
    <row r="206" spans="1:22" s="2" customFormat="1" ht="30" customHeight="1">
      <c r="A206" s="102"/>
      <c r="B206" s="3" t="s">
        <v>8</v>
      </c>
      <c r="C206" s="7">
        <f>SUM(C199:C205)</f>
        <v>7878</v>
      </c>
      <c r="D206" s="7">
        <f t="shared" ref="D206:L206" si="46">SUM(D199:D205)</f>
        <v>13176</v>
      </c>
      <c r="E206" s="7">
        <f t="shared" si="46"/>
        <v>5</v>
      </c>
      <c r="F206" s="7">
        <f t="shared" si="46"/>
        <v>11</v>
      </c>
      <c r="G206" s="7">
        <f t="shared" si="46"/>
        <v>0</v>
      </c>
      <c r="H206" s="7">
        <f t="shared" si="46"/>
        <v>0</v>
      </c>
      <c r="I206" s="7">
        <f t="shared" si="46"/>
        <v>18</v>
      </c>
      <c r="J206" s="7">
        <f t="shared" si="46"/>
        <v>23</v>
      </c>
      <c r="K206" s="7">
        <f t="shared" si="46"/>
        <v>0</v>
      </c>
      <c r="L206" s="7">
        <f t="shared" si="46"/>
        <v>0</v>
      </c>
      <c r="M206" s="17">
        <f t="shared" si="43"/>
        <v>7901</v>
      </c>
      <c r="N206" s="17">
        <f t="shared" si="44"/>
        <v>13210</v>
      </c>
      <c r="O206" s="17">
        <f t="shared" si="45"/>
        <v>21111</v>
      </c>
    </row>
    <row r="207" spans="1:22" s="2" customFormat="1" ht="30" customHeight="1">
      <c r="A207" s="102" t="s">
        <v>242</v>
      </c>
      <c r="B207" s="3" t="s">
        <v>204</v>
      </c>
      <c r="C207" s="7">
        <v>205</v>
      </c>
      <c r="D207" s="7">
        <v>429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1</v>
      </c>
      <c r="K207" s="7">
        <v>0</v>
      </c>
      <c r="L207" s="7">
        <v>0</v>
      </c>
      <c r="M207" s="17">
        <f t="shared" si="43"/>
        <v>205</v>
      </c>
      <c r="N207" s="17">
        <f t="shared" si="44"/>
        <v>430</v>
      </c>
      <c r="O207" s="17">
        <f t="shared" si="45"/>
        <v>635</v>
      </c>
    </row>
    <row r="208" spans="1:22" s="2" customFormat="1" ht="30" customHeight="1">
      <c r="A208" s="102"/>
      <c r="B208" s="3" t="s">
        <v>205</v>
      </c>
      <c r="C208" s="7">
        <v>68</v>
      </c>
      <c r="D208" s="7">
        <v>366</v>
      </c>
      <c r="E208" s="7">
        <v>0</v>
      </c>
      <c r="F208" s="7">
        <v>1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17">
        <f t="shared" si="43"/>
        <v>68</v>
      </c>
      <c r="N208" s="17">
        <f t="shared" si="44"/>
        <v>368</v>
      </c>
      <c r="O208" s="17">
        <f t="shared" si="45"/>
        <v>436</v>
      </c>
    </row>
    <row r="209" spans="1:15" s="2" customFormat="1" ht="30" customHeight="1">
      <c r="A209" s="102"/>
      <c r="B209" s="3" t="s">
        <v>206</v>
      </c>
      <c r="C209" s="7">
        <v>40</v>
      </c>
      <c r="D209" s="7">
        <v>224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17">
        <f t="shared" si="43"/>
        <v>40</v>
      </c>
      <c r="N209" s="17">
        <f t="shared" si="44"/>
        <v>225</v>
      </c>
      <c r="O209" s="17">
        <f t="shared" si="45"/>
        <v>265</v>
      </c>
    </row>
    <row r="210" spans="1:15" s="2" customFormat="1" ht="30" customHeight="1">
      <c r="A210" s="102"/>
      <c r="B210" s="3" t="s">
        <v>8</v>
      </c>
      <c r="C210" s="7">
        <f>SUM(C207:C209)</f>
        <v>313</v>
      </c>
      <c r="D210" s="7">
        <f t="shared" ref="D210:L210" si="47">SUM(D207:D209)</f>
        <v>1019</v>
      </c>
      <c r="E210" s="7">
        <f t="shared" si="47"/>
        <v>0</v>
      </c>
      <c r="F210" s="7">
        <f t="shared" si="47"/>
        <v>1</v>
      </c>
      <c r="G210" s="7">
        <f t="shared" si="47"/>
        <v>0</v>
      </c>
      <c r="H210" s="7">
        <f t="shared" si="47"/>
        <v>0</v>
      </c>
      <c r="I210" s="7">
        <f t="shared" si="47"/>
        <v>0</v>
      </c>
      <c r="J210" s="7">
        <f t="shared" si="47"/>
        <v>3</v>
      </c>
      <c r="K210" s="7">
        <f t="shared" si="47"/>
        <v>0</v>
      </c>
      <c r="L210" s="7">
        <f t="shared" si="47"/>
        <v>0</v>
      </c>
      <c r="M210" s="17">
        <f t="shared" si="43"/>
        <v>313</v>
      </c>
      <c r="N210" s="17">
        <f t="shared" si="44"/>
        <v>1023</v>
      </c>
      <c r="O210" s="17">
        <f t="shared" si="45"/>
        <v>1336</v>
      </c>
    </row>
    <row r="211" spans="1:15" s="2" customFormat="1" ht="30" customHeight="1">
      <c r="A211" s="99" t="s">
        <v>135</v>
      </c>
      <c r="B211" s="99"/>
      <c r="C211" s="14">
        <f>C206+C210</f>
        <v>8191</v>
      </c>
      <c r="D211" s="14">
        <f t="shared" ref="D211:L211" si="48">D206+D210</f>
        <v>14195</v>
      </c>
      <c r="E211" s="14">
        <f t="shared" si="48"/>
        <v>5</v>
      </c>
      <c r="F211" s="14">
        <f t="shared" si="48"/>
        <v>12</v>
      </c>
      <c r="G211" s="14">
        <f t="shared" si="48"/>
        <v>0</v>
      </c>
      <c r="H211" s="14">
        <f t="shared" si="48"/>
        <v>0</v>
      </c>
      <c r="I211" s="14">
        <f t="shared" si="48"/>
        <v>18</v>
      </c>
      <c r="J211" s="14">
        <f t="shared" si="48"/>
        <v>26</v>
      </c>
      <c r="K211" s="14">
        <f t="shared" si="48"/>
        <v>0</v>
      </c>
      <c r="L211" s="14">
        <f t="shared" si="48"/>
        <v>0</v>
      </c>
      <c r="M211" s="17">
        <f t="shared" si="43"/>
        <v>8214</v>
      </c>
      <c r="N211" s="17">
        <f t="shared" si="44"/>
        <v>14233</v>
      </c>
      <c r="O211" s="17">
        <f t="shared" si="45"/>
        <v>22447</v>
      </c>
    </row>
    <row r="212" spans="1:15" s="2" customFormat="1" ht="30" customHeight="1">
      <c r="A212" s="83" t="s">
        <v>554</v>
      </c>
      <c r="B212" s="83"/>
      <c r="C212" s="7">
        <v>809</v>
      </c>
      <c r="D212" s="7">
        <v>4592</v>
      </c>
      <c r="E212" s="7">
        <v>1</v>
      </c>
      <c r="F212" s="7">
        <v>9</v>
      </c>
      <c r="G212" s="7">
        <v>0</v>
      </c>
      <c r="H212" s="7">
        <v>0</v>
      </c>
      <c r="I212" s="7">
        <v>2</v>
      </c>
      <c r="J212" s="7">
        <v>3</v>
      </c>
      <c r="K212" s="7">
        <v>0</v>
      </c>
      <c r="L212" s="7">
        <v>0</v>
      </c>
      <c r="M212" s="17">
        <f t="shared" si="43"/>
        <v>812</v>
      </c>
      <c r="N212" s="17">
        <f t="shared" si="44"/>
        <v>4604</v>
      </c>
      <c r="O212" s="17">
        <f t="shared" si="45"/>
        <v>5416</v>
      </c>
    </row>
    <row r="213" spans="1:15" s="2" customFormat="1" ht="30" customHeight="1">
      <c r="A213" s="83" t="s">
        <v>193</v>
      </c>
      <c r="B213" s="83"/>
      <c r="C213" s="7">
        <v>35</v>
      </c>
      <c r="D213" s="7">
        <v>231</v>
      </c>
      <c r="E213" s="7">
        <v>0</v>
      </c>
      <c r="F213" s="7">
        <v>1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17">
        <f t="shared" si="43"/>
        <v>35</v>
      </c>
      <c r="N213" s="17">
        <f t="shared" si="44"/>
        <v>232</v>
      </c>
      <c r="O213" s="17">
        <f t="shared" si="45"/>
        <v>267</v>
      </c>
    </row>
    <row r="214" spans="1:15" s="2" customFormat="1" ht="30" customHeight="1">
      <c r="A214" s="99" t="s">
        <v>133</v>
      </c>
      <c r="B214" s="99"/>
      <c r="C214" s="14">
        <f>SUM(C212:C213)</f>
        <v>844</v>
      </c>
      <c r="D214" s="14">
        <f t="shared" ref="D214:L214" si="49">SUM(D212:D213)</f>
        <v>4823</v>
      </c>
      <c r="E214" s="14">
        <f t="shared" si="49"/>
        <v>1</v>
      </c>
      <c r="F214" s="14">
        <f t="shared" si="49"/>
        <v>10</v>
      </c>
      <c r="G214" s="14">
        <f t="shared" si="49"/>
        <v>0</v>
      </c>
      <c r="H214" s="14">
        <f t="shared" si="49"/>
        <v>0</v>
      </c>
      <c r="I214" s="14">
        <f t="shared" si="49"/>
        <v>2</v>
      </c>
      <c r="J214" s="14">
        <f t="shared" si="49"/>
        <v>3</v>
      </c>
      <c r="K214" s="14">
        <f t="shared" si="49"/>
        <v>0</v>
      </c>
      <c r="L214" s="14">
        <f t="shared" si="49"/>
        <v>0</v>
      </c>
      <c r="M214" s="17">
        <f t="shared" si="43"/>
        <v>847</v>
      </c>
      <c r="N214" s="17">
        <f t="shared" si="44"/>
        <v>4836</v>
      </c>
      <c r="O214" s="17">
        <f t="shared" si="45"/>
        <v>5683</v>
      </c>
    </row>
    <row r="215" spans="1:15" s="2" customFormat="1" ht="30" customHeight="1">
      <c r="A215" s="97" t="s">
        <v>194</v>
      </c>
      <c r="B215" s="98"/>
      <c r="C215" s="7">
        <v>1263</v>
      </c>
      <c r="D215" s="7">
        <v>254</v>
      </c>
      <c r="E215" s="7">
        <v>5</v>
      </c>
      <c r="F215" s="7">
        <v>0</v>
      </c>
      <c r="G215" s="7">
        <v>7</v>
      </c>
      <c r="H215" s="7">
        <v>0</v>
      </c>
      <c r="I215" s="7">
        <v>31</v>
      </c>
      <c r="J215" s="7">
        <v>0</v>
      </c>
      <c r="K215" s="7">
        <v>0</v>
      </c>
      <c r="L215" s="7">
        <v>0</v>
      </c>
      <c r="M215" s="17">
        <f t="shared" si="43"/>
        <v>1306</v>
      </c>
      <c r="N215" s="17">
        <f t="shared" si="44"/>
        <v>254</v>
      </c>
      <c r="O215" s="17">
        <f t="shared" si="45"/>
        <v>1560</v>
      </c>
    </row>
    <row r="216" spans="1:15" s="2" customFormat="1" ht="30" customHeight="1">
      <c r="A216" s="97" t="s">
        <v>195</v>
      </c>
      <c r="B216" s="98"/>
      <c r="C216" s="7">
        <v>978</v>
      </c>
      <c r="D216" s="7">
        <v>373</v>
      </c>
      <c r="E216" s="7">
        <v>2</v>
      </c>
      <c r="F216" s="7">
        <v>0</v>
      </c>
      <c r="G216" s="7">
        <v>10</v>
      </c>
      <c r="H216" s="7">
        <v>0</v>
      </c>
      <c r="I216" s="7">
        <v>78</v>
      </c>
      <c r="J216" s="7">
        <v>0</v>
      </c>
      <c r="K216" s="7">
        <v>0</v>
      </c>
      <c r="L216" s="7">
        <v>0</v>
      </c>
      <c r="M216" s="17">
        <f t="shared" si="43"/>
        <v>1068</v>
      </c>
      <c r="N216" s="17">
        <f t="shared" si="44"/>
        <v>373</v>
      </c>
      <c r="O216" s="17">
        <f t="shared" si="45"/>
        <v>1441</v>
      </c>
    </row>
    <row r="217" spans="1:15" s="2" customFormat="1" ht="30" customHeight="1">
      <c r="A217" s="97" t="s">
        <v>28</v>
      </c>
      <c r="B217" s="98"/>
      <c r="C217" s="7">
        <v>500</v>
      </c>
      <c r="D217" s="7">
        <v>62</v>
      </c>
      <c r="E217" s="7">
        <v>6</v>
      </c>
      <c r="F217" s="7">
        <v>2</v>
      </c>
      <c r="G217" s="7">
        <v>0</v>
      </c>
      <c r="H217" s="7">
        <v>0</v>
      </c>
      <c r="I217" s="7">
        <v>5</v>
      </c>
      <c r="J217" s="7">
        <v>0</v>
      </c>
      <c r="K217" s="7">
        <v>0</v>
      </c>
      <c r="L217" s="7">
        <v>0</v>
      </c>
      <c r="M217" s="17">
        <f t="shared" si="43"/>
        <v>511</v>
      </c>
      <c r="N217" s="17">
        <f t="shared" si="44"/>
        <v>64</v>
      </c>
      <c r="O217" s="17">
        <f t="shared" si="45"/>
        <v>575</v>
      </c>
    </row>
    <row r="218" spans="1:15" s="2" customFormat="1" ht="30" customHeight="1">
      <c r="A218" s="97" t="s">
        <v>196</v>
      </c>
      <c r="B218" s="98"/>
      <c r="C218" s="7">
        <v>236</v>
      </c>
      <c r="D218" s="7">
        <v>277</v>
      </c>
      <c r="E218" s="7">
        <v>1</v>
      </c>
      <c r="F218" s="7">
        <v>1</v>
      </c>
      <c r="G218" s="7">
        <v>0</v>
      </c>
      <c r="H218" s="7">
        <v>0</v>
      </c>
      <c r="I218" s="7">
        <v>1</v>
      </c>
      <c r="J218" s="7">
        <v>1</v>
      </c>
      <c r="K218" s="7">
        <v>0</v>
      </c>
      <c r="L218" s="7">
        <v>0</v>
      </c>
      <c r="M218" s="17">
        <f t="shared" si="43"/>
        <v>238</v>
      </c>
      <c r="N218" s="17">
        <f t="shared" si="44"/>
        <v>279</v>
      </c>
      <c r="O218" s="17">
        <f t="shared" si="45"/>
        <v>517</v>
      </c>
    </row>
    <row r="219" spans="1:15" s="2" customFormat="1" ht="30" customHeight="1">
      <c r="A219" s="97" t="s">
        <v>197</v>
      </c>
      <c r="B219" s="98"/>
      <c r="C219" s="7">
        <v>667</v>
      </c>
      <c r="D219" s="7">
        <v>620</v>
      </c>
      <c r="E219" s="7">
        <v>0</v>
      </c>
      <c r="F219" s="7">
        <v>1</v>
      </c>
      <c r="G219" s="7">
        <v>4</v>
      </c>
      <c r="H219" s="7">
        <v>1</v>
      </c>
      <c r="I219" s="7">
        <v>31</v>
      </c>
      <c r="J219" s="7">
        <v>3</v>
      </c>
      <c r="K219" s="7">
        <v>0</v>
      </c>
      <c r="L219" s="7">
        <v>0</v>
      </c>
      <c r="M219" s="17">
        <f t="shared" si="43"/>
        <v>702</v>
      </c>
      <c r="N219" s="17">
        <f t="shared" si="44"/>
        <v>625</v>
      </c>
      <c r="O219" s="17">
        <f t="shared" si="45"/>
        <v>1327</v>
      </c>
    </row>
    <row r="220" spans="1:15" s="2" customFormat="1" ht="30" customHeight="1">
      <c r="A220" s="97" t="s">
        <v>198</v>
      </c>
      <c r="B220" s="98"/>
      <c r="C220" s="7">
        <v>726</v>
      </c>
      <c r="D220" s="7">
        <v>820</v>
      </c>
      <c r="E220" s="7">
        <v>0</v>
      </c>
      <c r="F220" s="7">
        <v>1</v>
      </c>
      <c r="G220" s="7">
        <v>1</v>
      </c>
      <c r="H220" s="7">
        <v>0</v>
      </c>
      <c r="I220" s="7">
        <v>2</v>
      </c>
      <c r="J220" s="7">
        <v>2</v>
      </c>
      <c r="K220" s="7">
        <v>0</v>
      </c>
      <c r="L220" s="7">
        <v>1</v>
      </c>
      <c r="M220" s="17">
        <f t="shared" si="43"/>
        <v>729</v>
      </c>
      <c r="N220" s="17">
        <f t="shared" si="44"/>
        <v>824</v>
      </c>
      <c r="O220" s="17">
        <f t="shared" si="45"/>
        <v>1553</v>
      </c>
    </row>
    <row r="221" spans="1:15" s="2" customFormat="1" ht="30" customHeight="1">
      <c r="A221" s="97" t="s">
        <v>75</v>
      </c>
      <c r="B221" s="98"/>
      <c r="C221" s="7">
        <v>329</v>
      </c>
      <c r="D221" s="7">
        <v>209</v>
      </c>
      <c r="E221" s="7">
        <v>3</v>
      </c>
      <c r="F221" s="7">
        <v>0</v>
      </c>
      <c r="G221" s="7">
        <v>2</v>
      </c>
      <c r="H221" s="7">
        <v>0</v>
      </c>
      <c r="I221" s="7">
        <v>12</v>
      </c>
      <c r="J221" s="7">
        <v>0</v>
      </c>
      <c r="K221" s="7">
        <v>0</v>
      </c>
      <c r="L221" s="7">
        <v>0</v>
      </c>
      <c r="M221" s="17">
        <f t="shared" si="43"/>
        <v>346</v>
      </c>
      <c r="N221" s="17">
        <f t="shared" si="44"/>
        <v>209</v>
      </c>
      <c r="O221" s="17">
        <f t="shared" si="45"/>
        <v>555</v>
      </c>
    </row>
    <row r="222" spans="1:15" s="2" customFormat="1" ht="30" customHeight="1">
      <c r="A222" s="97" t="s">
        <v>181</v>
      </c>
      <c r="B222" s="98"/>
      <c r="C222" s="7">
        <v>901</v>
      </c>
      <c r="D222" s="7">
        <v>448</v>
      </c>
      <c r="E222" s="7">
        <v>4</v>
      </c>
      <c r="F222" s="7">
        <v>1</v>
      </c>
      <c r="G222" s="7">
        <v>11</v>
      </c>
      <c r="H222" s="7">
        <v>6</v>
      </c>
      <c r="I222" s="7">
        <v>99</v>
      </c>
      <c r="J222" s="7">
        <v>16</v>
      </c>
      <c r="K222" s="7">
        <v>0</v>
      </c>
      <c r="L222" s="7">
        <v>1</v>
      </c>
      <c r="M222" s="17">
        <f t="shared" si="43"/>
        <v>1015</v>
      </c>
      <c r="N222" s="17">
        <f t="shared" si="44"/>
        <v>472</v>
      </c>
      <c r="O222" s="17">
        <f t="shared" si="45"/>
        <v>1487</v>
      </c>
    </row>
    <row r="223" spans="1:15" s="2" customFormat="1" ht="30" customHeight="1">
      <c r="A223" s="97" t="s">
        <v>182</v>
      </c>
      <c r="B223" s="98"/>
      <c r="C223" s="7">
        <v>440</v>
      </c>
      <c r="D223" s="7">
        <v>173</v>
      </c>
      <c r="E223" s="7">
        <v>7</v>
      </c>
      <c r="F223" s="7">
        <v>3</v>
      </c>
      <c r="G223" s="7">
        <v>2</v>
      </c>
      <c r="H223" s="7">
        <v>2</v>
      </c>
      <c r="I223" s="7">
        <v>32</v>
      </c>
      <c r="J223" s="7">
        <v>15</v>
      </c>
      <c r="K223" s="7">
        <v>4</v>
      </c>
      <c r="L223" s="7">
        <v>0</v>
      </c>
      <c r="M223" s="17">
        <f t="shared" si="43"/>
        <v>485</v>
      </c>
      <c r="N223" s="17">
        <f t="shared" si="44"/>
        <v>193</v>
      </c>
      <c r="O223" s="17">
        <f t="shared" si="45"/>
        <v>678</v>
      </c>
    </row>
    <row r="224" spans="1:15" s="2" customFormat="1" ht="30" customHeight="1">
      <c r="A224" s="106" t="s">
        <v>134</v>
      </c>
      <c r="B224" s="19" t="s">
        <v>199</v>
      </c>
      <c r="C224" s="7">
        <v>2510</v>
      </c>
      <c r="D224" s="7">
        <v>1378</v>
      </c>
      <c r="E224" s="7">
        <v>38</v>
      </c>
      <c r="F224" s="7">
        <v>11</v>
      </c>
      <c r="G224" s="7">
        <v>1</v>
      </c>
      <c r="H224" s="7">
        <v>0</v>
      </c>
      <c r="I224" s="7">
        <v>32</v>
      </c>
      <c r="J224" s="7">
        <v>6</v>
      </c>
      <c r="K224" s="7">
        <v>1</v>
      </c>
      <c r="L224" s="7">
        <v>1</v>
      </c>
      <c r="M224" s="17">
        <f t="shared" si="43"/>
        <v>2582</v>
      </c>
      <c r="N224" s="17">
        <f t="shared" si="44"/>
        <v>1396</v>
      </c>
      <c r="O224" s="17">
        <f t="shared" si="45"/>
        <v>3978</v>
      </c>
    </row>
    <row r="225" spans="1:22" s="2" customFormat="1" ht="30" customHeight="1">
      <c r="A225" s="106"/>
      <c r="B225" s="19" t="s">
        <v>203</v>
      </c>
      <c r="C225" s="7">
        <v>247</v>
      </c>
      <c r="D225" s="7">
        <v>173</v>
      </c>
      <c r="E225" s="7">
        <v>1</v>
      </c>
      <c r="F225" s="7">
        <v>0</v>
      </c>
      <c r="G225" s="7">
        <v>0</v>
      </c>
      <c r="H225" s="7">
        <v>0</v>
      </c>
      <c r="I225" s="7">
        <v>3</v>
      </c>
      <c r="J225" s="7">
        <v>1</v>
      </c>
      <c r="K225" s="7">
        <v>1</v>
      </c>
      <c r="L225" s="7">
        <v>0</v>
      </c>
      <c r="M225" s="17">
        <f t="shared" si="43"/>
        <v>252</v>
      </c>
      <c r="N225" s="17">
        <f t="shared" si="44"/>
        <v>174</v>
      </c>
      <c r="O225" s="17">
        <f t="shared" si="45"/>
        <v>426</v>
      </c>
    </row>
    <row r="226" spans="1:22" s="2" customFormat="1" ht="30" customHeight="1">
      <c r="A226" s="106"/>
      <c r="B226" s="21" t="s">
        <v>8</v>
      </c>
      <c r="C226" s="14">
        <f>SUM(C224:C225)</f>
        <v>2757</v>
      </c>
      <c r="D226" s="14">
        <f t="shared" ref="D226:L226" si="50">SUM(D224:D225)</f>
        <v>1551</v>
      </c>
      <c r="E226" s="14">
        <f t="shared" si="50"/>
        <v>39</v>
      </c>
      <c r="F226" s="14">
        <f t="shared" si="50"/>
        <v>11</v>
      </c>
      <c r="G226" s="14">
        <f t="shared" si="50"/>
        <v>1</v>
      </c>
      <c r="H226" s="14">
        <f t="shared" si="50"/>
        <v>0</v>
      </c>
      <c r="I226" s="14">
        <f t="shared" si="50"/>
        <v>35</v>
      </c>
      <c r="J226" s="14">
        <f t="shared" si="50"/>
        <v>7</v>
      </c>
      <c r="K226" s="14">
        <f t="shared" si="50"/>
        <v>2</v>
      </c>
      <c r="L226" s="14">
        <f t="shared" si="50"/>
        <v>1</v>
      </c>
      <c r="M226" s="17">
        <f t="shared" si="43"/>
        <v>2834</v>
      </c>
      <c r="N226" s="17">
        <f t="shared" si="44"/>
        <v>1570</v>
      </c>
      <c r="O226" s="17">
        <f t="shared" si="45"/>
        <v>4404</v>
      </c>
    </row>
    <row r="227" spans="1:22" s="2" customFormat="1" ht="30" customHeight="1">
      <c r="A227" s="97" t="s">
        <v>200</v>
      </c>
      <c r="B227" s="98"/>
      <c r="C227" s="7">
        <v>165</v>
      </c>
      <c r="D227" s="7">
        <v>455</v>
      </c>
      <c r="E227" s="7">
        <v>1</v>
      </c>
      <c r="F227" s="7">
        <v>2</v>
      </c>
      <c r="G227" s="7">
        <v>2</v>
      </c>
      <c r="H227" s="7">
        <v>2</v>
      </c>
      <c r="I227" s="7">
        <v>30</v>
      </c>
      <c r="J227" s="7">
        <v>11</v>
      </c>
      <c r="K227" s="7">
        <v>1</v>
      </c>
      <c r="L227" s="7">
        <v>2</v>
      </c>
      <c r="M227" s="17">
        <f t="shared" si="43"/>
        <v>199</v>
      </c>
      <c r="N227" s="17">
        <f t="shared" si="44"/>
        <v>472</v>
      </c>
      <c r="O227" s="17">
        <f t="shared" si="45"/>
        <v>671</v>
      </c>
    </row>
    <row r="228" spans="1:22" s="2" customFormat="1" ht="30" customHeight="1">
      <c r="A228" s="100" t="s">
        <v>79</v>
      </c>
      <c r="B228" s="19" t="s">
        <v>170</v>
      </c>
      <c r="C228" s="7">
        <v>634</v>
      </c>
      <c r="D228" s="7">
        <v>361</v>
      </c>
      <c r="E228" s="7">
        <v>0</v>
      </c>
      <c r="F228" s="7">
        <v>0</v>
      </c>
      <c r="G228" s="7">
        <v>1</v>
      </c>
      <c r="H228" s="7">
        <v>0</v>
      </c>
      <c r="I228" s="7">
        <v>12</v>
      </c>
      <c r="J228" s="7">
        <v>1</v>
      </c>
      <c r="K228" s="7">
        <v>0</v>
      </c>
      <c r="L228" s="7">
        <v>0</v>
      </c>
      <c r="M228" s="17">
        <f t="shared" si="43"/>
        <v>647</v>
      </c>
      <c r="N228" s="17">
        <f t="shared" si="44"/>
        <v>362</v>
      </c>
      <c r="O228" s="17">
        <f t="shared" si="45"/>
        <v>1009</v>
      </c>
    </row>
    <row r="229" spans="1:22" s="2" customFormat="1" ht="30" customHeight="1">
      <c r="A229" s="100"/>
      <c r="B229" s="19" t="s">
        <v>34</v>
      </c>
      <c r="C229" s="7">
        <v>363</v>
      </c>
      <c r="D229" s="7">
        <v>218</v>
      </c>
      <c r="E229" s="7">
        <v>0</v>
      </c>
      <c r="F229" s="7">
        <v>0</v>
      </c>
      <c r="G229" s="7">
        <v>0</v>
      </c>
      <c r="H229" s="7">
        <v>0</v>
      </c>
      <c r="I229" s="7">
        <v>4</v>
      </c>
      <c r="J229" s="7">
        <v>0</v>
      </c>
      <c r="K229" s="7">
        <v>0</v>
      </c>
      <c r="L229" s="7">
        <v>0</v>
      </c>
      <c r="M229" s="17">
        <f t="shared" si="43"/>
        <v>367</v>
      </c>
      <c r="N229" s="17">
        <f t="shared" si="44"/>
        <v>218</v>
      </c>
      <c r="O229" s="17">
        <f t="shared" si="45"/>
        <v>585</v>
      </c>
    </row>
    <row r="230" spans="1:22" s="2" customFormat="1" ht="30" customHeight="1">
      <c r="A230" s="100"/>
      <c r="B230" s="19" t="s">
        <v>35</v>
      </c>
      <c r="C230" s="7">
        <v>410</v>
      </c>
      <c r="D230" s="7">
        <v>342</v>
      </c>
      <c r="E230" s="7">
        <v>0</v>
      </c>
      <c r="F230" s="7">
        <v>0</v>
      </c>
      <c r="G230" s="7">
        <v>1</v>
      </c>
      <c r="H230" s="7">
        <v>0</v>
      </c>
      <c r="I230" s="7">
        <v>5</v>
      </c>
      <c r="J230" s="7">
        <v>0</v>
      </c>
      <c r="K230" s="7">
        <v>0</v>
      </c>
      <c r="L230" s="7">
        <v>0</v>
      </c>
      <c r="M230" s="17">
        <f t="shared" si="43"/>
        <v>416</v>
      </c>
      <c r="N230" s="17">
        <f t="shared" si="44"/>
        <v>342</v>
      </c>
      <c r="O230" s="17">
        <f t="shared" si="45"/>
        <v>758</v>
      </c>
    </row>
    <row r="231" spans="1:22" s="2" customFormat="1" ht="30" customHeight="1">
      <c r="A231" s="100"/>
      <c r="B231" s="19" t="s">
        <v>171</v>
      </c>
      <c r="C231" s="7">
        <v>224</v>
      </c>
      <c r="D231" s="7">
        <v>108</v>
      </c>
      <c r="E231" s="7">
        <v>1</v>
      </c>
      <c r="F231" s="7">
        <v>0</v>
      </c>
      <c r="G231" s="7">
        <v>1</v>
      </c>
      <c r="H231" s="7">
        <v>0</v>
      </c>
      <c r="I231" s="7">
        <v>15</v>
      </c>
      <c r="J231" s="7">
        <v>1</v>
      </c>
      <c r="K231" s="7">
        <v>0</v>
      </c>
      <c r="L231" s="7">
        <v>0</v>
      </c>
      <c r="M231" s="17">
        <f t="shared" si="43"/>
        <v>241</v>
      </c>
      <c r="N231" s="17">
        <f t="shared" si="44"/>
        <v>109</v>
      </c>
      <c r="O231" s="17">
        <f t="shared" si="45"/>
        <v>350</v>
      </c>
    </row>
    <row r="232" spans="1:22" s="2" customFormat="1" ht="30" customHeight="1">
      <c r="A232" s="100"/>
      <c r="B232" s="19" t="s">
        <v>36</v>
      </c>
      <c r="C232" s="7">
        <v>86</v>
      </c>
      <c r="D232" s="7">
        <v>125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17">
        <f t="shared" si="43"/>
        <v>86</v>
      </c>
      <c r="N232" s="17">
        <f t="shared" si="44"/>
        <v>125</v>
      </c>
      <c r="O232" s="17">
        <f t="shared" si="45"/>
        <v>211</v>
      </c>
    </row>
    <row r="233" spans="1:22" s="2" customFormat="1" ht="30" customHeight="1">
      <c r="A233" s="100"/>
      <c r="B233" s="19" t="s">
        <v>172</v>
      </c>
      <c r="C233" s="7">
        <v>224</v>
      </c>
      <c r="D233" s="7">
        <v>526</v>
      </c>
      <c r="E233" s="7">
        <v>2</v>
      </c>
      <c r="F233" s="7">
        <v>2</v>
      </c>
      <c r="G233" s="7">
        <v>2</v>
      </c>
      <c r="H233" s="7">
        <v>0</v>
      </c>
      <c r="I233" s="7">
        <v>21</v>
      </c>
      <c r="J233" s="7">
        <v>6</v>
      </c>
      <c r="K233" s="7">
        <v>0</v>
      </c>
      <c r="L233" s="7">
        <v>0</v>
      </c>
      <c r="M233" s="17">
        <f t="shared" si="43"/>
        <v>249</v>
      </c>
      <c r="N233" s="17">
        <f t="shared" si="44"/>
        <v>534</v>
      </c>
      <c r="O233" s="17">
        <f t="shared" si="45"/>
        <v>783</v>
      </c>
    </row>
    <row r="234" spans="1:22" s="2" customFormat="1" ht="30" customHeight="1">
      <c r="A234" s="100"/>
      <c r="B234" s="21" t="s">
        <v>8</v>
      </c>
      <c r="C234" s="14">
        <f>SUM(C228:C233)</f>
        <v>1941</v>
      </c>
      <c r="D234" s="14">
        <f t="shared" ref="D234:L234" si="51">SUM(D228:D233)</f>
        <v>1680</v>
      </c>
      <c r="E234" s="14">
        <f t="shared" si="51"/>
        <v>3</v>
      </c>
      <c r="F234" s="14">
        <f t="shared" si="51"/>
        <v>2</v>
      </c>
      <c r="G234" s="14">
        <f t="shared" si="51"/>
        <v>5</v>
      </c>
      <c r="H234" s="14">
        <f t="shared" si="51"/>
        <v>0</v>
      </c>
      <c r="I234" s="14">
        <f t="shared" si="51"/>
        <v>57</v>
      </c>
      <c r="J234" s="14">
        <f t="shared" si="51"/>
        <v>8</v>
      </c>
      <c r="K234" s="14">
        <f t="shared" si="51"/>
        <v>0</v>
      </c>
      <c r="L234" s="14">
        <f t="shared" si="51"/>
        <v>0</v>
      </c>
      <c r="M234" s="17">
        <f t="shared" si="43"/>
        <v>2006</v>
      </c>
      <c r="N234" s="17">
        <f t="shared" si="44"/>
        <v>1690</v>
      </c>
      <c r="O234" s="17">
        <f t="shared" si="45"/>
        <v>3696</v>
      </c>
    </row>
    <row r="235" spans="1:22" s="2" customFormat="1" ht="30" customHeight="1">
      <c r="A235" s="97" t="s">
        <v>201</v>
      </c>
      <c r="B235" s="98"/>
      <c r="C235" s="7">
        <v>182</v>
      </c>
      <c r="D235" s="7">
        <v>105</v>
      </c>
      <c r="E235" s="7">
        <v>4</v>
      </c>
      <c r="F235" s="7">
        <v>1</v>
      </c>
      <c r="G235" s="7">
        <v>0</v>
      </c>
      <c r="H235" s="7">
        <v>0</v>
      </c>
      <c r="I235" s="7">
        <v>24</v>
      </c>
      <c r="J235" s="7">
        <v>3</v>
      </c>
      <c r="K235" s="7">
        <v>0</v>
      </c>
      <c r="L235" s="7">
        <v>0</v>
      </c>
      <c r="M235" s="17">
        <f t="shared" si="43"/>
        <v>210</v>
      </c>
      <c r="N235" s="17">
        <f t="shared" si="44"/>
        <v>109</v>
      </c>
      <c r="O235" s="17">
        <f t="shared" si="45"/>
        <v>319</v>
      </c>
    </row>
    <row r="236" spans="1:22" s="2" customFormat="1" ht="30" customHeight="1">
      <c r="A236" s="97" t="s">
        <v>202</v>
      </c>
      <c r="B236" s="98"/>
      <c r="C236" s="7">
        <v>335</v>
      </c>
      <c r="D236" s="7">
        <v>121</v>
      </c>
      <c r="E236" s="7">
        <v>4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17">
        <f t="shared" si="43"/>
        <v>339</v>
      </c>
      <c r="N236" s="17">
        <f t="shared" si="44"/>
        <v>121</v>
      </c>
      <c r="O236" s="17">
        <f t="shared" si="45"/>
        <v>460</v>
      </c>
    </row>
    <row r="237" spans="1:22" s="2" customFormat="1" ht="30" customHeight="1">
      <c r="A237" s="97" t="s">
        <v>55</v>
      </c>
      <c r="B237" s="98"/>
      <c r="C237" s="7">
        <v>606</v>
      </c>
      <c r="D237" s="7">
        <v>247</v>
      </c>
      <c r="E237" s="7">
        <v>1</v>
      </c>
      <c r="F237" s="7">
        <v>1</v>
      </c>
      <c r="G237" s="7">
        <v>2</v>
      </c>
      <c r="H237" s="7">
        <v>0</v>
      </c>
      <c r="I237" s="7">
        <v>4</v>
      </c>
      <c r="J237" s="7">
        <v>2</v>
      </c>
      <c r="K237" s="7">
        <v>0</v>
      </c>
      <c r="L237" s="7">
        <v>0</v>
      </c>
      <c r="M237" s="17">
        <f t="shared" si="43"/>
        <v>613</v>
      </c>
      <c r="N237" s="17">
        <f t="shared" si="44"/>
        <v>250</v>
      </c>
      <c r="O237" s="17">
        <f t="shared" si="45"/>
        <v>863</v>
      </c>
    </row>
    <row r="238" spans="1:22" ht="30" customHeight="1">
      <c r="A238" s="90" t="s">
        <v>67</v>
      </c>
      <c r="B238" s="92"/>
      <c r="C238" s="17">
        <f>C211+C214+C215+C216+C217+C218+C219+C220+C221+C222+C223+C226+C227+C234+C235+C236+C237</f>
        <v>21061</v>
      </c>
      <c r="D238" s="17">
        <f t="shared" ref="D238:L238" si="52">D211+D214+D215+D216+D217+D218+D219+D220+D221+D222+D223+D226+D227+D234+D235+D236+D237</f>
        <v>26413</v>
      </c>
      <c r="E238" s="17">
        <f t="shared" si="52"/>
        <v>86</v>
      </c>
      <c r="F238" s="17">
        <f t="shared" si="52"/>
        <v>48</v>
      </c>
      <c r="G238" s="17">
        <f t="shared" si="52"/>
        <v>47</v>
      </c>
      <c r="H238" s="17">
        <f t="shared" si="52"/>
        <v>11</v>
      </c>
      <c r="I238" s="17">
        <f t="shared" si="52"/>
        <v>461</v>
      </c>
      <c r="J238" s="17">
        <f t="shared" si="52"/>
        <v>97</v>
      </c>
      <c r="K238" s="17">
        <f t="shared" si="52"/>
        <v>7</v>
      </c>
      <c r="L238" s="17">
        <f t="shared" si="52"/>
        <v>5</v>
      </c>
      <c r="M238" s="17">
        <f t="shared" si="43"/>
        <v>21662</v>
      </c>
      <c r="N238" s="17">
        <f t="shared" si="44"/>
        <v>26574</v>
      </c>
      <c r="O238" s="17">
        <f t="shared" si="45"/>
        <v>48236</v>
      </c>
      <c r="Q238" s="2"/>
      <c r="R238" s="2"/>
      <c r="S238" s="2"/>
      <c r="T238" s="2"/>
      <c r="U238" s="2"/>
      <c r="V238" s="2"/>
    </row>
    <row r="239" spans="1:22" ht="30" customHeight="1">
      <c r="Q239" s="2"/>
      <c r="R239" s="2"/>
      <c r="S239" s="2"/>
      <c r="T239" s="2"/>
      <c r="U239" s="2"/>
      <c r="V239" s="2"/>
    </row>
    <row r="240" spans="1:22" ht="30" customHeight="1">
      <c r="Q240" s="2"/>
      <c r="R240" s="2"/>
      <c r="S240" s="2"/>
      <c r="T240" s="2"/>
      <c r="U240" s="2"/>
      <c r="V240" s="2"/>
    </row>
    <row r="241" spans="2:15" s="2" customFormat="1" ht="30" customHeight="1"/>
    <row r="242" spans="2:15" s="2" customFormat="1" ht="30" customHeight="1">
      <c r="B242" s="6"/>
    </row>
    <row r="243" spans="2:15" s="2" customFormat="1" ht="30" customHeight="1">
      <c r="B243" s="6"/>
    </row>
    <row r="244" spans="2:15" s="2" customFormat="1" ht="30" customHeight="1">
      <c r="B244" s="86" t="s">
        <v>207</v>
      </c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</row>
    <row r="245" spans="2:15" s="2" customFormat="1" ht="54.75" customHeight="1">
      <c r="B245" s="82" t="s">
        <v>1</v>
      </c>
      <c r="C245" s="82" t="s">
        <v>140</v>
      </c>
      <c r="D245" s="82"/>
      <c r="E245" s="82" t="s">
        <v>141</v>
      </c>
      <c r="F245" s="82"/>
      <c r="G245" s="82" t="s">
        <v>142</v>
      </c>
      <c r="H245" s="82"/>
      <c r="I245" s="82" t="s">
        <v>143</v>
      </c>
      <c r="J245" s="82"/>
      <c r="K245" s="82" t="s">
        <v>144</v>
      </c>
      <c r="L245" s="82"/>
      <c r="M245" s="82" t="s">
        <v>67</v>
      </c>
      <c r="N245" s="82"/>
      <c r="O245" s="82"/>
    </row>
    <row r="246" spans="2:15" s="2" customFormat="1" ht="30" customHeight="1">
      <c r="B246" s="82"/>
      <c r="C246" s="10" t="s">
        <v>6</v>
      </c>
      <c r="D246" s="10" t="s">
        <v>7</v>
      </c>
      <c r="E246" s="10" t="s">
        <v>6</v>
      </c>
      <c r="F246" s="10" t="s">
        <v>7</v>
      </c>
      <c r="G246" s="10" t="s">
        <v>6</v>
      </c>
      <c r="H246" s="10" t="s">
        <v>7</v>
      </c>
      <c r="I246" s="10" t="s">
        <v>6</v>
      </c>
      <c r="J246" s="10" t="s">
        <v>7</v>
      </c>
      <c r="K246" s="10" t="s">
        <v>6</v>
      </c>
      <c r="L246" s="10" t="s">
        <v>7</v>
      </c>
      <c r="M246" s="10" t="s">
        <v>6</v>
      </c>
      <c r="N246" s="10" t="s">
        <v>7</v>
      </c>
      <c r="O246" s="10" t="s">
        <v>8</v>
      </c>
    </row>
    <row r="247" spans="2:15" s="2" customFormat="1" ht="30" customHeight="1">
      <c r="B247" s="3" t="s">
        <v>145</v>
      </c>
      <c r="C247" s="7">
        <v>55</v>
      </c>
      <c r="D247" s="7">
        <v>38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17">
        <f t="shared" ref="M247:N256" si="53">K247+I247+G247+E247+C247</f>
        <v>55</v>
      </c>
      <c r="N247" s="17">
        <f t="shared" si="53"/>
        <v>38</v>
      </c>
      <c r="O247" s="17">
        <f t="shared" ref="O247:O256" si="54">M247+N247</f>
        <v>93</v>
      </c>
    </row>
    <row r="248" spans="2:15" s="2" customFormat="1" ht="30" customHeight="1">
      <c r="B248" s="3" t="s">
        <v>146</v>
      </c>
      <c r="C248" s="7">
        <v>18</v>
      </c>
      <c r="D248" s="7">
        <v>21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1</v>
      </c>
      <c r="K248" s="7">
        <v>0</v>
      </c>
      <c r="L248" s="7">
        <v>0</v>
      </c>
      <c r="M248" s="17">
        <f t="shared" si="53"/>
        <v>18</v>
      </c>
      <c r="N248" s="17">
        <f t="shared" si="53"/>
        <v>22</v>
      </c>
      <c r="O248" s="17">
        <f t="shared" si="54"/>
        <v>40</v>
      </c>
    </row>
    <row r="249" spans="2:15" s="2" customFormat="1" ht="30" customHeight="1">
      <c r="B249" s="3" t="s">
        <v>147</v>
      </c>
      <c r="C249" s="7">
        <v>10</v>
      </c>
      <c r="D249" s="7">
        <v>5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17">
        <f t="shared" si="53"/>
        <v>10</v>
      </c>
      <c r="N249" s="17">
        <f t="shared" si="53"/>
        <v>5</v>
      </c>
      <c r="O249" s="17">
        <f t="shared" si="54"/>
        <v>15</v>
      </c>
    </row>
    <row r="250" spans="2:15" s="2" customFormat="1" ht="30" customHeight="1">
      <c r="B250" s="3" t="s">
        <v>76</v>
      </c>
      <c r="C250" s="7">
        <v>98</v>
      </c>
      <c r="D250" s="7">
        <v>39</v>
      </c>
      <c r="E250" s="7">
        <v>0</v>
      </c>
      <c r="F250" s="7">
        <v>0</v>
      </c>
      <c r="G250" s="7">
        <v>0</v>
      </c>
      <c r="H250" s="7">
        <v>0</v>
      </c>
      <c r="I250" s="7">
        <v>1</v>
      </c>
      <c r="J250" s="7">
        <v>0</v>
      </c>
      <c r="K250" s="7">
        <v>0</v>
      </c>
      <c r="L250" s="7">
        <v>0</v>
      </c>
      <c r="M250" s="17">
        <f t="shared" si="53"/>
        <v>99</v>
      </c>
      <c r="N250" s="17">
        <f t="shared" si="53"/>
        <v>39</v>
      </c>
      <c r="O250" s="17">
        <f t="shared" si="54"/>
        <v>138</v>
      </c>
    </row>
    <row r="251" spans="2:15" s="2" customFormat="1" ht="30" customHeight="1">
      <c r="B251" s="3" t="s">
        <v>198</v>
      </c>
      <c r="C251" s="7">
        <v>41</v>
      </c>
      <c r="D251" s="7">
        <v>53</v>
      </c>
      <c r="E251" s="7">
        <v>0</v>
      </c>
      <c r="F251" s="7">
        <v>0</v>
      </c>
      <c r="G251" s="7">
        <v>0</v>
      </c>
      <c r="H251" s="7">
        <v>0</v>
      </c>
      <c r="I251" s="7">
        <v>2</v>
      </c>
      <c r="J251" s="7">
        <v>0</v>
      </c>
      <c r="K251" s="7">
        <v>0</v>
      </c>
      <c r="L251" s="7">
        <v>0</v>
      </c>
      <c r="M251" s="17">
        <f t="shared" si="53"/>
        <v>43</v>
      </c>
      <c r="N251" s="17">
        <f t="shared" si="53"/>
        <v>53</v>
      </c>
      <c r="O251" s="17">
        <f t="shared" si="54"/>
        <v>96</v>
      </c>
    </row>
    <row r="252" spans="2:15" s="2" customFormat="1" ht="30" customHeight="1">
      <c r="B252" s="3" t="s">
        <v>182</v>
      </c>
      <c r="C252" s="7">
        <v>15</v>
      </c>
      <c r="D252" s="7">
        <v>5</v>
      </c>
      <c r="E252" s="7">
        <v>0</v>
      </c>
      <c r="F252" s="7">
        <v>0</v>
      </c>
      <c r="G252" s="7">
        <v>0</v>
      </c>
      <c r="H252" s="7">
        <v>0</v>
      </c>
      <c r="I252" s="7">
        <v>4</v>
      </c>
      <c r="J252" s="7">
        <v>0</v>
      </c>
      <c r="K252" s="7">
        <v>1</v>
      </c>
      <c r="L252" s="7">
        <v>0</v>
      </c>
      <c r="M252" s="17">
        <f t="shared" si="53"/>
        <v>20</v>
      </c>
      <c r="N252" s="17">
        <f t="shared" si="53"/>
        <v>5</v>
      </c>
      <c r="O252" s="17">
        <f t="shared" si="54"/>
        <v>25</v>
      </c>
    </row>
    <row r="253" spans="2:15" s="2" customFormat="1" ht="30" customHeight="1">
      <c r="B253" s="3" t="s">
        <v>181</v>
      </c>
      <c r="C253" s="7">
        <v>180</v>
      </c>
      <c r="D253" s="7">
        <v>73</v>
      </c>
      <c r="E253" s="7">
        <v>0</v>
      </c>
      <c r="F253" s="7">
        <v>0</v>
      </c>
      <c r="G253" s="7">
        <v>0</v>
      </c>
      <c r="H253" s="7">
        <v>0</v>
      </c>
      <c r="I253" s="7">
        <v>4</v>
      </c>
      <c r="J253" s="7">
        <v>1</v>
      </c>
      <c r="K253" s="7">
        <v>14</v>
      </c>
      <c r="L253" s="7">
        <v>1</v>
      </c>
      <c r="M253" s="17">
        <f t="shared" si="53"/>
        <v>198</v>
      </c>
      <c r="N253" s="17">
        <f t="shared" si="53"/>
        <v>75</v>
      </c>
      <c r="O253" s="17">
        <f t="shared" si="54"/>
        <v>273</v>
      </c>
    </row>
    <row r="254" spans="2:15" s="2" customFormat="1" ht="30" customHeight="1">
      <c r="B254" s="3" t="s">
        <v>196</v>
      </c>
      <c r="C254" s="7">
        <v>0</v>
      </c>
      <c r="D254" s="7">
        <v>1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17">
        <f t="shared" si="53"/>
        <v>0</v>
      </c>
      <c r="N254" s="17">
        <f t="shared" si="53"/>
        <v>1</v>
      </c>
      <c r="O254" s="17">
        <f t="shared" si="54"/>
        <v>1</v>
      </c>
    </row>
    <row r="255" spans="2:15" s="2" customFormat="1" ht="30" customHeight="1">
      <c r="B255" s="3" t="s">
        <v>197</v>
      </c>
      <c r="C255" s="7">
        <v>65</v>
      </c>
      <c r="D255" s="7">
        <v>59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17">
        <f t="shared" si="53"/>
        <v>65</v>
      </c>
      <c r="N255" s="17">
        <f t="shared" si="53"/>
        <v>59</v>
      </c>
      <c r="O255" s="17">
        <f t="shared" si="54"/>
        <v>124</v>
      </c>
    </row>
    <row r="256" spans="2:15" s="2" customFormat="1" ht="30" customHeight="1">
      <c r="B256" s="3" t="s">
        <v>199</v>
      </c>
      <c r="C256" s="7">
        <v>46</v>
      </c>
      <c r="D256" s="7">
        <v>53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17">
        <f t="shared" si="53"/>
        <v>46</v>
      </c>
      <c r="N256" s="17">
        <f t="shared" si="53"/>
        <v>53</v>
      </c>
      <c r="O256" s="17">
        <f t="shared" si="54"/>
        <v>99</v>
      </c>
    </row>
    <row r="257" spans="1:15" s="2" customFormat="1" ht="30" customHeight="1">
      <c r="B257" s="3" t="s">
        <v>79</v>
      </c>
      <c r="C257" s="7">
        <v>35</v>
      </c>
      <c r="D257" s="7">
        <v>33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17">
        <f t="shared" ref="M257:N261" si="55">K257+I257+G257+E257+C257</f>
        <v>35</v>
      </c>
      <c r="N257" s="17">
        <f t="shared" si="55"/>
        <v>33</v>
      </c>
      <c r="O257" s="17">
        <f>M257+N257</f>
        <v>68</v>
      </c>
    </row>
    <row r="258" spans="1:15" s="2" customFormat="1" ht="30" customHeight="1">
      <c r="B258" s="3" t="s">
        <v>569</v>
      </c>
      <c r="C258" s="7">
        <v>0</v>
      </c>
      <c r="D258" s="7">
        <v>1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17">
        <f t="shared" ref="M258:M259" si="56">K258+I258+G258+E258+C258</f>
        <v>0</v>
      </c>
      <c r="N258" s="17">
        <f t="shared" ref="N258:N259" si="57">L258+J258+H258+F258+D258</f>
        <v>1</v>
      </c>
      <c r="O258" s="17">
        <f t="shared" ref="O258:O259" si="58">M258+N258</f>
        <v>1</v>
      </c>
    </row>
    <row r="259" spans="1:15" s="2" customFormat="1" ht="30" customHeight="1">
      <c r="B259" s="3" t="s">
        <v>570</v>
      </c>
      <c r="C259" s="7">
        <v>5</v>
      </c>
      <c r="D259" s="7">
        <v>4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17">
        <f t="shared" si="56"/>
        <v>5</v>
      </c>
      <c r="N259" s="17">
        <f t="shared" si="57"/>
        <v>4</v>
      </c>
      <c r="O259" s="17">
        <f t="shared" si="58"/>
        <v>9</v>
      </c>
    </row>
    <row r="260" spans="1:15" s="2" customFormat="1" ht="30" customHeight="1">
      <c r="B260" s="3" t="s">
        <v>176</v>
      </c>
      <c r="C260" s="7">
        <v>520</v>
      </c>
      <c r="D260" s="7">
        <v>1027</v>
      </c>
      <c r="E260" s="7">
        <v>4</v>
      </c>
      <c r="F260" s="7">
        <v>0</v>
      </c>
      <c r="G260" s="7">
        <v>0</v>
      </c>
      <c r="H260" s="7">
        <v>0</v>
      </c>
      <c r="I260" s="7">
        <v>2</v>
      </c>
      <c r="J260" s="7">
        <v>2</v>
      </c>
      <c r="K260" s="7">
        <v>0</v>
      </c>
      <c r="L260" s="7">
        <v>0</v>
      </c>
      <c r="M260" s="17">
        <f t="shared" si="55"/>
        <v>526</v>
      </c>
      <c r="N260" s="17">
        <f t="shared" si="55"/>
        <v>1029</v>
      </c>
      <c r="O260" s="17">
        <f>M260+N260</f>
        <v>1555</v>
      </c>
    </row>
    <row r="261" spans="1:15" s="2" customFormat="1" ht="30" customHeight="1">
      <c r="B261" s="10" t="s">
        <v>67</v>
      </c>
      <c r="C261" s="17">
        <f>SUM(C247:C260)</f>
        <v>1088</v>
      </c>
      <c r="D261" s="17">
        <f t="shared" ref="D261:L261" si="59">SUM(D247:D260)</f>
        <v>1412</v>
      </c>
      <c r="E261" s="17">
        <f t="shared" si="59"/>
        <v>4</v>
      </c>
      <c r="F261" s="17">
        <f t="shared" si="59"/>
        <v>0</v>
      </c>
      <c r="G261" s="17">
        <f t="shared" si="59"/>
        <v>0</v>
      </c>
      <c r="H261" s="17">
        <f t="shared" si="59"/>
        <v>0</v>
      </c>
      <c r="I261" s="17">
        <f t="shared" si="59"/>
        <v>13</v>
      </c>
      <c r="J261" s="17">
        <f t="shared" si="59"/>
        <v>4</v>
      </c>
      <c r="K261" s="17">
        <f t="shared" si="59"/>
        <v>15</v>
      </c>
      <c r="L261" s="17">
        <f t="shared" si="59"/>
        <v>1</v>
      </c>
      <c r="M261" s="17">
        <f t="shared" si="55"/>
        <v>1120</v>
      </c>
      <c r="N261" s="17">
        <f t="shared" si="55"/>
        <v>1417</v>
      </c>
      <c r="O261" s="17">
        <f>M261+N261</f>
        <v>2537</v>
      </c>
    </row>
    <row r="262" spans="1:15" s="2" customFormat="1" ht="30" customHeight="1">
      <c r="B262" s="6"/>
    </row>
    <row r="263" spans="1:15" s="2" customFormat="1" ht="30" customHeight="1">
      <c r="B263" s="6"/>
    </row>
    <row r="264" spans="1:15" s="2" customFormat="1" ht="30" customHeight="1">
      <c r="B264" s="6"/>
    </row>
    <row r="265" spans="1:15" s="2" customFormat="1" ht="30" customHeight="1">
      <c r="B265" s="6"/>
    </row>
    <row r="266" spans="1:15" s="2" customFormat="1" ht="30" customHeight="1">
      <c r="B266" s="6"/>
    </row>
    <row r="267" spans="1:15" s="2" customFormat="1" ht="30" customHeight="1"/>
    <row r="268" spans="1:15" s="2" customFormat="1" ht="30" customHeight="1">
      <c r="A268" s="86" t="s">
        <v>208</v>
      </c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</row>
    <row r="269" spans="1:15" s="2" customFormat="1" ht="30" customHeight="1">
      <c r="A269" s="82" t="s">
        <v>1</v>
      </c>
      <c r="B269" s="82"/>
      <c r="C269" s="82" t="s">
        <v>140</v>
      </c>
      <c r="D269" s="82"/>
      <c r="E269" s="82" t="s">
        <v>141</v>
      </c>
      <c r="F269" s="82"/>
      <c r="G269" s="82" t="s">
        <v>142</v>
      </c>
      <c r="H269" s="82"/>
      <c r="I269" s="82" t="s">
        <v>143</v>
      </c>
      <c r="J269" s="82"/>
      <c r="K269" s="82" t="s">
        <v>144</v>
      </c>
      <c r="L269" s="82"/>
      <c r="M269" s="82" t="s">
        <v>67</v>
      </c>
      <c r="N269" s="82"/>
      <c r="O269" s="82"/>
    </row>
    <row r="270" spans="1:15" s="2" customFormat="1" ht="30" customHeight="1">
      <c r="A270" s="82"/>
      <c r="B270" s="82"/>
      <c r="C270" s="10" t="s">
        <v>6</v>
      </c>
      <c r="D270" s="10" t="s">
        <v>104</v>
      </c>
      <c r="E270" s="10" t="s">
        <v>6</v>
      </c>
      <c r="F270" s="10" t="s">
        <v>104</v>
      </c>
      <c r="G270" s="10" t="s">
        <v>6</v>
      </c>
      <c r="H270" s="10" t="s">
        <v>104</v>
      </c>
      <c r="I270" s="10" t="s">
        <v>6</v>
      </c>
      <c r="J270" s="10" t="s">
        <v>104</v>
      </c>
      <c r="K270" s="10" t="s">
        <v>6</v>
      </c>
      <c r="L270" s="10" t="s">
        <v>104</v>
      </c>
      <c r="M270" s="10" t="s">
        <v>6</v>
      </c>
      <c r="N270" s="10" t="s">
        <v>104</v>
      </c>
      <c r="O270" s="10" t="s">
        <v>8</v>
      </c>
    </row>
    <row r="271" spans="1:15" s="2" customFormat="1" ht="30" customHeight="1">
      <c r="A271" s="83" t="s">
        <v>181</v>
      </c>
      <c r="B271" s="83"/>
      <c r="C271" s="7">
        <v>402</v>
      </c>
      <c r="D271" s="7">
        <v>302</v>
      </c>
      <c r="E271" s="7">
        <v>8</v>
      </c>
      <c r="F271" s="7">
        <v>3</v>
      </c>
      <c r="G271" s="7">
        <v>6</v>
      </c>
      <c r="H271" s="7">
        <v>4</v>
      </c>
      <c r="I271" s="7">
        <v>51</v>
      </c>
      <c r="J271" s="7">
        <v>18</v>
      </c>
      <c r="K271" s="7">
        <v>3</v>
      </c>
      <c r="L271" s="7">
        <v>4</v>
      </c>
      <c r="M271" s="17">
        <f t="shared" ref="M271:N271" si="60">K271+I271+G271+E271+C271</f>
        <v>470</v>
      </c>
      <c r="N271" s="17">
        <f t="shared" si="60"/>
        <v>331</v>
      </c>
      <c r="O271" s="17">
        <f t="shared" ref="O271" si="61">M271+N271</f>
        <v>801</v>
      </c>
    </row>
    <row r="272" spans="1:15" s="2" customFormat="1" ht="30" customHeight="1">
      <c r="A272" s="83" t="s">
        <v>182</v>
      </c>
      <c r="B272" s="83"/>
      <c r="C272" s="7">
        <v>272</v>
      </c>
      <c r="D272" s="7">
        <v>191</v>
      </c>
      <c r="E272" s="7">
        <v>11</v>
      </c>
      <c r="F272" s="7">
        <v>7</v>
      </c>
      <c r="G272" s="7">
        <v>6</v>
      </c>
      <c r="H272" s="7">
        <v>3</v>
      </c>
      <c r="I272" s="7">
        <v>36</v>
      </c>
      <c r="J272" s="7">
        <v>8</v>
      </c>
      <c r="K272" s="7">
        <v>4</v>
      </c>
      <c r="L272" s="7">
        <v>1</v>
      </c>
      <c r="M272" s="17">
        <f t="shared" ref="M272:M302" si="62">K272+I272+G272+E272+C272</f>
        <v>329</v>
      </c>
      <c r="N272" s="17">
        <f t="shared" ref="N272:N302" si="63">L272+J272+H272+F272+D272</f>
        <v>210</v>
      </c>
      <c r="O272" s="17">
        <f t="shared" ref="O272:O302" si="64">M272+N272</f>
        <v>539</v>
      </c>
    </row>
    <row r="273" spans="1:15" s="2" customFormat="1" ht="30" customHeight="1">
      <c r="A273" s="83" t="s">
        <v>200</v>
      </c>
      <c r="B273" s="83"/>
      <c r="C273" s="7">
        <v>165</v>
      </c>
      <c r="D273" s="7">
        <v>446</v>
      </c>
      <c r="E273" s="7">
        <v>2</v>
      </c>
      <c r="F273" s="7">
        <v>9</v>
      </c>
      <c r="G273" s="7">
        <v>0</v>
      </c>
      <c r="H273" s="7">
        <v>0</v>
      </c>
      <c r="I273" s="7">
        <v>18</v>
      </c>
      <c r="J273" s="7">
        <v>17</v>
      </c>
      <c r="K273" s="7">
        <v>0</v>
      </c>
      <c r="L273" s="7">
        <v>1</v>
      </c>
      <c r="M273" s="17">
        <f t="shared" si="62"/>
        <v>185</v>
      </c>
      <c r="N273" s="17">
        <f t="shared" si="63"/>
        <v>473</v>
      </c>
      <c r="O273" s="17">
        <f t="shared" si="64"/>
        <v>658</v>
      </c>
    </row>
    <row r="274" spans="1:15" s="2" customFormat="1" ht="30" customHeight="1">
      <c r="A274" s="83" t="s">
        <v>209</v>
      </c>
      <c r="B274" s="83"/>
      <c r="C274" s="7">
        <v>1491</v>
      </c>
      <c r="D274" s="7">
        <v>98</v>
      </c>
      <c r="E274" s="7">
        <v>32</v>
      </c>
      <c r="F274" s="7">
        <v>2</v>
      </c>
      <c r="G274" s="7">
        <v>3</v>
      </c>
      <c r="H274" s="7">
        <v>0</v>
      </c>
      <c r="I274" s="7">
        <v>59</v>
      </c>
      <c r="J274" s="7">
        <v>0</v>
      </c>
      <c r="K274" s="7">
        <v>0</v>
      </c>
      <c r="L274" s="7">
        <v>0</v>
      </c>
      <c r="M274" s="17">
        <f t="shared" si="62"/>
        <v>1585</v>
      </c>
      <c r="N274" s="17">
        <f t="shared" si="63"/>
        <v>100</v>
      </c>
      <c r="O274" s="17">
        <f t="shared" si="64"/>
        <v>1685</v>
      </c>
    </row>
    <row r="275" spans="1:15" s="2" customFormat="1" ht="30" customHeight="1">
      <c r="A275" s="83" t="s">
        <v>75</v>
      </c>
      <c r="B275" s="83"/>
      <c r="C275" s="7">
        <v>362</v>
      </c>
      <c r="D275" s="7">
        <v>216</v>
      </c>
      <c r="E275" s="7">
        <v>7</v>
      </c>
      <c r="F275" s="7">
        <v>5</v>
      </c>
      <c r="G275" s="7">
        <v>1</v>
      </c>
      <c r="H275" s="7">
        <v>0</v>
      </c>
      <c r="I275" s="7">
        <v>13</v>
      </c>
      <c r="J275" s="7">
        <v>7</v>
      </c>
      <c r="K275" s="7">
        <v>0</v>
      </c>
      <c r="L275" s="7">
        <v>0</v>
      </c>
      <c r="M275" s="17">
        <f t="shared" si="62"/>
        <v>383</v>
      </c>
      <c r="N275" s="17">
        <f t="shared" si="63"/>
        <v>228</v>
      </c>
      <c r="O275" s="17">
        <f t="shared" si="64"/>
        <v>611</v>
      </c>
    </row>
    <row r="276" spans="1:15" s="2" customFormat="1" ht="30" customHeight="1">
      <c r="A276" s="83" t="s">
        <v>197</v>
      </c>
      <c r="B276" s="83"/>
      <c r="C276" s="7">
        <v>665</v>
      </c>
      <c r="D276" s="7">
        <v>574</v>
      </c>
      <c r="E276" s="7">
        <v>9</v>
      </c>
      <c r="F276" s="7">
        <v>6</v>
      </c>
      <c r="G276" s="7">
        <v>1</v>
      </c>
      <c r="H276" s="7">
        <v>0</v>
      </c>
      <c r="I276" s="7">
        <v>32</v>
      </c>
      <c r="J276" s="7">
        <v>1</v>
      </c>
      <c r="K276" s="7">
        <v>0</v>
      </c>
      <c r="L276" s="7">
        <v>0</v>
      </c>
      <c r="M276" s="17">
        <f t="shared" si="62"/>
        <v>707</v>
      </c>
      <c r="N276" s="17">
        <f t="shared" si="63"/>
        <v>581</v>
      </c>
      <c r="O276" s="17">
        <f t="shared" si="64"/>
        <v>1288</v>
      </c>
    </row>
    <row r="277" spans="1:15" s="2" customFormat="1" ht="30" customHeight="1">
      <c r="A277" s="83" t="s">
        <v>210</v>
      </c>
      <c r="B277" s="83"/>
      <c r="C277" s="7">
        <v>232</v>
      </c>
      <c r="D277" s="7">
        <v>246</v>
      </c>
      <c r="E277" s="7">
        <v>5</v>
      </c>
      <c r="F277" s="7">
        <v>3</v>
      </c>
      <c r="G277" s="7">
        <v>0</v>
      </c>
      <c r="H277" s="7">
        <v>0</v>
      </c>
      <c r="I277" s="7">
        <v>2</v>
      </c>
      <c r="J277" s="7">
        <v>0</v>
      </c>
      <c r="K277" s="7">
        <v>0</v>
      </c>
      <c r="L277" s="7">
        <v>0</v>
      </c>
      <c r="M277" s="17">
        <f t="shared" si="62"/>
        <v>239</v>
      </c>
      <c r="N277" s="17">
        <f t="shared" si="63"/>
        <v>249</v>
      </c>
      <c r="O277" s="17">
        <f t="shared" si="64"/>
        <v>488</v>
      </c>
    </row>
    <row r="278" spans="1:15" s="2" customFormat="1" ht="30" customHeight="1">
      <c r="A278" s="100" t="s">
        <v>57</v>
      </c>
      <c r="B278" s="3" t="s">
        <v>57</v>
      </c>
      <c r="C278" s="7">
        <v>534</v>
      </c>
      <c r="D278" s="7">
        <v>3168</v>
      </c>
      <c r="E278" s="7">
        <v>7</v>
      </c>
      <c r="F278" s="7">
        <v>46</v>
      </c>
      <c r="G278" s="7">
        <v>0</v>
      </c>
      <c r="H278" s="7">
        <v>0</v>
      </c>
      <c r="I278" s="7">
        <v>2</v>
      </c>
      <c r="J278" s="7">
        <v>7</v>
      </c>
      <c r="K278" s="7">
        <v>0</v>
      </c>
      <c r="L278" s="7">
        <v>0</v>
      </c>
      <c r="M278" s="17">
        <f t="shared" si="62"/>
        <v>543</v>
      </c>
      <c r="N278" s="17">
        <f t="shared" si="63"/>
        <v>3221</v>
      </c>
      <c r="O278" s="17">
        <f t="shared" si="64"/>
        <v>3764</v>
      </c>
    </row>
    <row r="279" spans="1:15" s="2" customFormat="1" ht="30" customHeight="1">
      <c r="A279" s="100"/>
      <c r="B279" s="3" t="s">
        <v>213</v>
      </c>
      <c r="C279" s="7">
        <v>57</v>
      </c>
      <c r="D279" s="7">
        <v>286</v>
      </c>
      <c r="E279" s="7">
        <v>0</v>
      </c>
      <c r="F279" s="7">
        <v>13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17">
        <f t="shared" si="62"/>
        <v>57</v>
      </c>
      <c r="N279" s="17">
        <f t="shared" si="63"/>
        <v>299</v>
      </c>
      <c r="O279" s="17">
        <f t="shared" si="64"/>
        <v>356</v>
      </c>
    </row>
    <row r="280" spans="1:15" s="2" customFormat="1" ht="30" customHeight="1">
      <c r="A280" s="100"/>
      <c r="B280" s="12" t="s">
        <v>133</v>
      </c>
      <c r="C280" s="14">
        <f>SUM(C278:C279)</f>
        <v>591</v>
      </c>
      <c r="D280" s="14">
        <f t="shared" ref="D280:L280" si="65">SUM(D278:D279)</f>
        <v>3454</v>
      </c>
      <c r="E280" s="14">
        <f t="shared" si="65"/>
        <v>7</v>
      </c>
      <c r="F280" s="14">
        <f t="shared" si="65"/>
        <v>59</v>
      </c>
      <c r="G280" s="14">
        <f t="shared" si="65"/>
        <v>0</v>
      </c>
      <c r="H280" s="14">
        <f t="shared" si="65"/>
        <v>0</v>
      </c>
      <c r="I280" s="14">
        <f t="shared" si="65"/>
        <v>2</v>
      </c>
      <c r="J280" s="14">
        <f t="shared" si="65"/>
        <v>7</v>
      </c>
      <c r="K280" s="14">
        <f t="shared" si="65"/>
        <v>0</v>
      </c>
      <c r="L280" s="14">
        <f t="shared" si="65"/>
        <v>0</v>
      </c>
      <c r="M280" s="17">
        <f t="shared" si="62"/>
        <v>600</v>
      </c>
      <c r="N280" s="17">
        <f t="shared" si="63"/>
        <v>3520</v>
      </c>
      <c r="O280" s="17">
        <f t="shared" si="64"/>
        <v>4120</v>
      </c>
    </row>
    <row r="281" spans="1:15" s="2" customFormat="1" ht="30" customHeight="1">
      <c r="A281" s="83" t="s">
        <v>24</v>
      </c>
      <c r="B281" s="83"/>
      <c r="C281" s="7">
        <v>448</v>
      </c>
      <c r="D281" s="7">
        <v>544</v>
      </c>
      <c r="E281" s="7">
        <v>1</v>
      </c>
      <c r="F281" s="7">
        <v>3</v>
      </c>
      <c r="G281" s="7">
        <v>1</v>
      </c>
      <c r="H281" s="7">
        <v>0</v>
      </c>
      <c r="I281" s="7">
        <v>2</v>
      </c>
      <c r="J281" s="7">
        <v>4</v>
      </c>
      <c r="K281" s="7">
        <v>0</v>
      </c>
      <c r="L281" s="7">
        <v>0</v>
      </c>
      <c r="M281" s="17">
        <f t="shared" si="62"/>
        <v>452</v>
      </c>
      <c r="N281" s="17">
        <f t="shared" si="63"/>
        <v>551</v>
      </c>
      <c r="O281" s="17">
        <f t="shared" si="64"/>
        <v>1003</v>
      </c>
    </row>
    <row r="282" spans="1:15" s="2" customFormat="1" ht="30" customHeight="1">
      <c r="A282" s="83" t="s">
        <v>211</v>
      </c>
      <c r="B282" s="83"/>
      <c r="C282" s="7">
        <v>984</v>
      </c>
      <c r="D282" s="7">
        <v>461</v>
      </c>
      <c r="E282" s="7">
        <v>14</v>
      </c>
      <c r="F282" s="7">
        <v>10</v>
      </c>
      <c r="G282" s="7">
        <v>4</v>
      </c>
      <c r="H282" s="7">
        <v>1</v>
      </c>
      <c r="I282" s="7">
        <v>66</v>
      </c>
      <c r="J282" s="7">
        <v>4</v>
      </c>
      <c r="K282" s="7">
        <v>0</v>
      </c>
      <c r="L282" s="7">
        <v>1</v>
      </c>
      <c r="M282" s="17">
        <f t="shared" si="62"/>
        <v>1068</v>
      </c>
      <c r="N282" s="17">
        <f t="shared" si="63"/>
        <v>477</v>
      </c>
      <c r="O282" s="17">
        <f t="shared" si="64"/>
        <v>1545</v>
      </c>
    </row>
    <row r="283" spans="1:15" s="2" customFormat="1" ht="30" customHeight="1">
      <c r="A283" s="100" t="s">
        <v>79</v>
      </c>
      <c r="B283" s="3" t="s">
        <v>170</v>
      </c>
      <c r="C283" s="7">
        <v>815</v>
      </c>
      <c r="D283" s="7">
        <v>530</v>
      </c>
      <c r="E283" s="7">
        <v>15</v>
      </c>
      <c r="F283" s="7">
        <v>11</v>
      </c>
      <c r="G283" s="7">
        <v>0</v>
      </c>
      <c r="H283" s="7">
        <v>0</v>
      </c>
      <c r="I283" s="7">
        <v>15</v>
      </c>
      <c r="J283" s="7">
        <v>5</v>
      </c>
      <c r="K283" s="7">
        <v>0</v>
      </c>
      <c r="L283" s="7">
        <v>0</v>
      </c>
      <c r="M283" s="17">
        <f t="shared" si="62"/>
        <v>845</v>
      </c>
      <c r="N283" s="17">
        <f t="shared" si="63"/>
        <v>546</v>
      </c>
      <c r="O283" s="17">
        <f t="shared" si="64"/>
        <v>1391</v>
      </c>
    </row>
    <row r="284" spans="1:15" s="2" customFormat="1" ht="30" customHeight="1">
      <c r="A284" s="100"/>
      <c r="B284" s="3" t="s">
        <v>34</v>
      </c>
      <c r="C284" s="7">
        <v>512</v>
      </c>
      <c r="D284" s="7">
        <v>326</v>
      </c>
      <c r="E284" s="7">
        <v>10</v>
      </c>
      <c r="F284" s="7">
        <v>4</v>
      </c>
      <c r="G284" s="7">
        <v>0</v>
      </c>
      <c r="H284" s="7">
        <v>1</v>
      </c>
      <c r="I284" s="7">
        <v>19</v>
      </c>
      <c r="J284" s="7">
        <v>1</v>
      </c>
      <c r="K284" s="7">
        <v>0</v>
      </c>
      <c r="L284" s="7">
        <v>0</v>
      </c>
      <c r="M284" s="17">
        <f t="shared" si="62"/>
        <v>541</v>
      </c>
      <c r="N284" s="17">
        <f t="shared" si="63"/>
        <v>332</v>
      </c>
      <c r="O284" s="17">
        <f t="shared" si="64"/>
        <v>873</v>
      </c>
    </row>
    <row r="285" spans="1:15" s="2" customFormat="1" ht="30" customHeight="1">
      <c r="A285" s="100"/>
      <c r="B285" s="3" t="s">
        <v>35</v>
      </c>
      <c r="C285" s="7">
        <v>721</v>
      </c>
      <c r="D285" s="7">
        <v>710</v>
      </c>
      <c r="E285" s="7">
        <v>21</v>
      </c>
      <c r="F285" s="7">
        <v>14</v>
      </c>
      <c r="G285" s="7">
        <v>3</v>
      </c>
      <c r="H285" s="7">
        <v>0</v>
      </c>
      <c r="I285" s="7">
        <v>15</v>
      </c>
      <c r="J285" s="7">
        <v>6</v>
      </c>
      <c r="K285" s="7">
        <v>0</v>
      </c>
      <c r="L285" s="7">
        <v>0</v>
      </c>
      <c r="M285" s="17">
        <f t="shared" si="62"/>
        <v>760</v>
      </c>
      <c r="N285" s="17">
        <f t="shared" si="63"/>
        <v>730</v>
      </c>
      <c r="O285" s="17">
        <f t="shared" si="64"/>
        <v>1490</v>
      </c>
    </row>
    <row r="286" spans="1:15" s="2" customFormat="1" ht="30" customHeight="1">
      <c r="A286" s="100"/>
      <c r="B286" s="3" t="s">
        <v>36</v>
      </c>
      <c r="C286" s="7">
        <v>123</v>
      </c>
      <c r="D286" s="7">
        <v>223</v>
      </c>
      <c r="E286" s="7">
        <v>2</v>
      </c>
      <c r="F286" s="7">
        <v>7</v>
      </c>
      <c r="G286" s="7">
        <v>0</v>
      </c>
      <c r="H286" s="7">
        <v>0</v>
      </c>
      <c r="I286" s="7">
        <v>1</v>
      </c>
      <c r="J286" s="7">
        <v>0</v>
      </c>
      <c r="K286" s="7">
        <v>0</v>
      </c>
      <c r="L286" s="7">
        <v>0</v>
      </c>
      <c r="M286" s="17">
        <f t="shared" si="62"/>
        <v>126</v>
      </c>
      <c r="N286" s="17">
        <f t="shared" si="63"/>
        <v>230</v>
      </c>
      <c r="O286" s="17">
        <f t="shared" si="64"/>
        <v>356</v>
      </c>
    </row>
    <row r="287" spans="1:15" s="2" customFormat="1" ht="30" customHeight="1">
      <c r="A287" s="100"/>
      <c r="B287" s="12" t="s">
        <v>67</v>
      </c>
      <c r="C287" s="14">
        <f>SUM(C283:C286)</f>
        <v>2171</v>
      </c>
      <c r="D287" s="14">
        <f t="shared" ref="D287:L287" si="66">SUM(D283:D286)</f>
        <v>1789</v>
      </c>
      <c r="E287" s="14">
        <f t="shared" si="66"/>
        <v>48</v>
      </c>
      <c r="F287" s="14">
        <f t="shared" si="66"/>
        <v>36</v>
      </c>
      <c r="G287" s="14">
        <f t="shared" si="66"/>
        <v>3</v>
      </c>
      <c r="H287" s="14">
        <f t="shared" si="66"/>
        <v>1</v>
      </c>
      <c r="I287" s="14">
        <f t="shared" si="66"/>
        <v>50</v>
      </c>
      <c r="J287" s="14">
        <f t="shared" si="66"/>
        <v>12</v>
      </c>
      <c r="K287" s="14">
        <f t="shared" si="66"/>
        <v>0</v>
      </c>
      <c r="L287" s="14">
        <f t="shared" si="66"/>
        <v>0</v>
      </c>
      <c r="M287" s="17">
        <f t="shared" si="62"/>
        <v>2272</v>
      </c>
      <c r="N287" s="17">
        <f t="shared" si="63"/>
        <v>1838</v>
      </c>
      <c r="O287" s="17">
        <f t="shared" si="64"/>
        <v>4110</v>
      </c>
    </row>
    <row r="288" spans="1:15" s="2" customFormat="1" ht="30" customHeight="1">
      <c r="A288" s="83" t="s">
        <v>194</v>
      </c>
      <c r="B288" s="83"/>
      <c r="C288" s="7">
        <v>837</v>
      </c>
      <c r="D288" s="7">
        <v>94</v>
      </c>
      <c r="E288" s="7">
        <v>5</v>
      </c>
      <c r="F288" s="7">
        <v>2</v>
      </c>
      <c r="G288" s="7">
        <v>5</v>
      </c>
      <c r="H288" s="7">
        <v>0</v>
      </c>
      <c r="I288" s="7">
        <v>18</v>
      </c>
      <c r="J288" s="7">
        <v>1</v>
      </c>
      <c r="K288" s="7">
        <v>0</v>
      </c>
      <c r="L288" s="7">
        <v>0</v>
      </c>
      <c r="M288" s="17">
        <f t="shared" si="62"/>
        <v>865</v>
      </c>
      <c r="N288" s="17">
        <f t="shared" si="63"/>
        <v>97</v>
      </c>
      <c r="O288" s="17">
        <f t="shared" si="64"/>
        <v>962</v>
      </c>
    </row>
    <row r="289" spans="1:15" s="2" customFormat="1" ht="30" customHeight="1">
      <c r="A289" s="83" t="s">
        <v>195</v>
      </c>
      <c r="B289" s="83"/>
      <c r="C289" s="7">
        <v>998</v>
      </c>
      <c r="D289" s="7">
        <v>208</v>
      </c>
      <c r="E289" s="7">
        <v>10</v>
      </c>
      <c r="F289" s="7">
        <v>7</v>
      </c>
      <c r="G289" s="7">
        <v>7</v>
      </c>
      <c r="H289" s="7">
        <v>2</v>
      </c>
      <c r="I289" s="7">
        <v>57</v>
      </c>
      <c r="J289" s="7">
        <v>4</v>
      </c>
      <c r="K289" s="7">
        <v>0</v>
      </c>
      <c r="L289" s="7">
        <v>0</v>
      </c>
      <c r="M289" s="17">
        <f t="shared" si="62"/>
        <v>1072</v>
      </c>
      <c r="N289" s="17">
        <f t="shared" si="63"/>
        <v>221</v>
      </c>
      <c r="O289" s="17">
        <f t="shared" si="64"/>
        <v>1293</v>
      </c>
    </row>
    <row r="290" spans="1:15" s="2" customFormat="1" ht="30" customHeight="1">
      <c r="A290" s="100" t="s">
        <v>138</v>
      </c>
      <c r="B290" s="3" t="s">
        <v>145</v>
      </c>
      <c r="C290" s="7">
        <v>2302</v>
      </c>
      <c r="D290" s="7">
        <v>3270</v>
      </c>
      <c r="E290" s="7">
        <v>29</v>
      </c>
      <c r="F290" s="7">
        <v>43</v>
      </c>
      <c r="G290" s="7">
        <v>10</v>
      </c>
      <c r="H290" s="7">
        <v>2</v>
      </c>
      <c r="I290" s="7">
        <v>16</v>
      </c>
      <c r="J290" s="7">
        <v>23</v>
      </c>
      <c r="K290" s="7">
        <v>2</v>
      </c>
      <c r="L290" s="7">
        <v>0</v>
      </c>
      <c r="M290" s="17">
        <f t="shared" si="62"/>
        <v>2359</v>
      </c>
      <c r="N290" s="17">
        <f t="shared" si="63"/>
        <v>3338</v>
      </c>
      <c r="O290" s="17">
        <f t="shared" si="64"/>
        <v>5697</v>
      </c>
    </row>
    <row r="291" spans="1:15" s="2" customFormat="1" ht="30" customHeight="1">
      <c r="A291" s="100"/>
      <c r="B291" s="3" t="s">
        <v>146</v>
      </c>
      <c r="C291" s="7">
        <v>1360</v>
      </c>
      <c r="D291" s="7">
        <v>3436</v>
      </c>
      <c r="E291" s="7">
        <v>52</v>
      </c>
      <c r="F291" s="7">
        <v>89</v>
      </c>
      <c r="G291" s="7">
        <v>9</v>
      </c>
      <c r="H291" s="7">
        <v>4</v>
      </c>
      <c r="I291" s="7">
        <v>23</v>
      </c>
      <c r="J291" s="7">
        <v>29</v>
      </c>
      <c r="K291" s="7">
        <v>0</v>
      </c>
      <c r="L291" s="7">
        <v>0</v>
      </c>
      <c r="M291" s="17">
        <f t="shared" si="62"/>
        <v>1444</v>
      </c>
      <c r="N291" s="17">
        <f t="shared" si="63"/>
        <v>3558</v>
      </c>
      <c r="O291" s="17">
        <f t="shared" si="64"/>
        <v>5002</v>
      </c>
    </row>
    <row r="292" spans="1:15" s="2" customFormat="1" ht="30" customHeight="1">
      <c r="A292" s="100"/>
      <c r="B292" s="3" t="s">
        <v>147</v>
      </c>
      <c r="C292" s="7">
        <v>465</v>
      </c>
      <c r="D292" s="7">
        <v>1474</v>
      </c>
      <c r="E292" s="7">
        <v>1</v>
      </c>
      <c r="F292" s="7">
        <v>3</v>
      </c>
      <c r="G292" s="7">
        <v>0</v>
      </c>
      <c r="H292" s="7">
        <v>0</v>
      </c>
      <c r="I292" s="7">
        <v>13</v>
      </c>
      <c r="J292" s="7">
        <v>18</v>
      </c>
      <c r="K292" s="7">
        <v>1</v>
      </c>
      <c r="L292" s="7">
        <v>0</v>
      </c>
      <c r="M292" s="17">
        <f t="shared" si="62"/>
        <v>480</v>
      </c>
      <c r="N292" s="17">
        <f t="shared" si="63"/>
        <v>1495</v>
      </c>
      <c r="O292" s="17">
        <f t="shared" si="64"/>
        <v>1975</v>
      </c>
    </row>
    <row r="293" spans="1:15" s="2" customFormat="1" ht="30" customHeight="1">
      <c r="A293" s="100"/>
      <c r="B293" s="3" t="s">
        <v>149</v>
      </c>
      <c r="C293" s="7">
        <v>36</v>
      </c>
      <c r="D293" s="7">
        <v>68</v>
      </c>
      <c r="E293" s="7">
        <v>1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17">
        <f t="shared" si="62"/>
        <v>37</v>
      </c>
      <c r="N293" s="17">
        <f t="shared" si="63"/>
        <v>68</v>
      </c>
      <c r="O293" s="17">
        <f t="shared" si="64"/>
        <v>105</v>
      </c>
    </row>
    <row r="294" spans="1:15" s="2" customFormat="1" ht="30" customHeight="1">
      <c r="A294" s="100"/>
      <c r="B294" s="3" t="s">
        <v>151</v>
      </c>
      <c r="C294" s="7">
        <v>437</v>
      </c>
      <c r="D294" s="7">
        <v>640</v>
      </c>
      <c r="E294" s="7">
        <v>0</v>
      </c>
      <c r="F294" s="7">
        <v>8</v>
      </c>
      <c r="G294" s="7">
        <v>0</v>
      </c>
      <c r="H294" s="7">
        <v>0</v>
      </c>
      <c r="I294" s="7">
        <v>3</v>
      </c>
      <c r="J294" s="7">
        <v>1</v>
      </c>
      <c r="K294" s="7">
        <v>0</v>
      </c>
      <c r="L294" s="7">
        <v>0</v>
      </c>
      <c r="M294" s="17">
        <f t="shared" si="62"/>
        <v>440</v>
      </c>
      <c r="N294" s="17">
        <f t="shared" si="63"/>
        <v>649</v>
      </c>
      <c r="O294" s="17">
        <f t="shared" si="64"/>
        <v>1089</v>
      </c>
    </row>
    <row r="295" spans="1:15" s="2" customFormat="1" ht="30" customHeight="1">
      <c r="A295" s="100"/>
      <c r="B295" s="12" t="s">
        <v>8</v>
      </c>
      <c r="C295" s="14">
        <f>SUM(C290:C294)</f>
        <v>4600</v>
      </c>
      <c r="D295" s="14">
        <f t="shared" ref="D295:L295" si="67">SUM(D290:D294)</f>
        <v>8888</v>
      </c>
      <c r="E295" s="14">
        <f t="shared" si="67"/>
        <v>83</v>
      </c>
      <c r="F295" s="14">
        <f t="shared" si="67"/>
        <v>143</v>
      </c>
      <c r="G295" s="14">
        <f t="shared" si="67"/>
        <v>19</v>
      </c>
      <c r="H295" s="14">
        <f t="shared" si="67"/>
        <v>6</v>
      </c>
      <c r="I295" s="14">
        <f t="shared" si="67"/>
        <v>55</v>
      </c>
      <c r="J295" s="14">
        <f t="shared" si="67"/>
        <v>71</v>
      </c>
      <c r="K295" s="14">
        <f t="shared" si="67"/>
        <v>3</v>
      </c>
      <c r="L295" s="14">
        <f t="shared" si="67"/>
        <v>0</v>
      </c>
      <c r="M295" s="17">
        <f t="shared" si="62"/>
        <v>4760</v>
      </c>
      <c r="N295" s="17">
        <f t="shared" si="63"/>
        <v>9108</v>
      </c>
      <c r="O295" s="17">
        <f t="shared" si="64"/>
        <v>13868</v>
      </c>
    </row>
    <row r="296" spans="1:15" s="2" customFormat="1" ht="30" customHeight="1">
      <c r="A296" s="83" t="s">
        <v>63</v>
      </c>
      <c r="B296" s="83"/>
      <c r="C296" s="7">
        <v>130</v>
      </c>
      <c r="D296" s="7">
        <v>64</v>
      </c>
      <c r="E296" s="7">
        <v>3</v>
      </c>
      <c r="F296" s="7">
        <v>0</v>
      </c>
      <c r="G296" s="7">
        <v>0</v>
      </c>
      <c r="H296" s="7">
        <v>0</v>
      </c>
      <c r="I296" s="7">
        <v>2</v>
      </c>
      <c r="J296" s="7">
        <v>1</v>
      </c>
      <c r="K296" s="7">
        <v>0</v>
      </c>
      <c r="L296" s="7">
        <v>0</v>
      </c>
      <c r="M296" s="17">
        <f t="shared" si="62"/>
        <v>135</v>
      </c>
      <c r="N296" s="17">
        <f t="shared" si="63"/>
        <v>65</v>
      </c>
      <c r="O296" s="17">
        <f t="shared" si="64"/>
        <v>200</v>
      </c>
    </row>
    <row r="297" spans="1:15" s="2" customFormat="1" ht="30" customHeight="1">
      <c r="A297" s="83" t="s">
        <v>212</v>
      </c>
      <c r="B297" s="83"/>
      <c r="C297" s="7">
        <v>157</v>
      </c>
      <c r="D297" s="7">
        <v>223</v>
      </c>
      <c r="E297" s="7">
        <v>3</v>
      </c>
      <c r="F297" s="7">
        <v>8</v>
      </c>
      <c r="G297" s="7">
        <v>0</v>
      </c>
      <c r="H297" s="7">
        <v>0</v>
      </c>
      <c r="I297" s="7">
        <v>2</v>
      </c>
      <c r="J297" s="7">
        <v>1</v>
      </c>
      <c r="K297" s="7">
        <v>0</v>
      </c>
      <c r="L297" s="7">
        <v>0</v>
      </c>
      <c r="M297" s="17">
        <f t="shared" si="62"/>
        <v>162</v>
      </c>
      <c r="N297" s="17">
        <f t="shared" si="63"/>
        <v>232</v>
      </c>
      <c r="O297" s="17">
        <f t="shared" si="64"/>
        <v>394</v>
      </c>
    </row>
    <row r="298" spans="1:15" s="2" customFormat="1" ht="30" customHeight="1">
      <c r="A298" s="83" t="s">
        <v>214</v>
      </c>
      <c r="B298" s="83"/>
      <c r="C298" s="7">
        <v>99</v>
      </c>
      <c r="D298" s="7">
        <v>40</v>
      </c>
      <c r="E298" s="7">
        <v>2</v>
      </c>
      <c r="F298" s="7">
        <v>1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17">
        <f t="shared" si="62"/>
        <v>101</v>
      </c>
      <c r="N298" s="17">
        <f t="shared" si="63"/>
        <v>41</v>
      </c>
      <c r="O298" s="17">
        <f t="shared" si="64"/>
        <v>142</v>
      </c>
    </row>
    <row r="299" spans="1:15" s="2" customFormat="1" ht="30" customHeight="1">
      <c r="A299" s="83" t="s">
        <v>55</v>
      </c>
      <c r="B299" s="83"/>
      <c r="C299" s="7">
        <v>190</v>
      </c>
      <c r="D299" s="7">
        <v>83</v>
      </c>
      <c r="E299" s="7">
        <v>0</v>
      </c>
      <c r="F299" s="7">
        <v>0</v>
      </c>
      <c r="G299" s="7">
        <v>0</v>
      </c>
      <c r="H299" s="7">
        <v>0</v>
      </c>
      <c r="I299" s="7">
        <v>1</v>
      </c>
      <c r="J299" s="7">
        <v>0</v>
      </c>
      <c r="K299" s="7">
        <v>0</v>
      </c>
      <c r="L299" s="7">
        <v>0</v>
      </c>
      <c r="M299" s="17">
        <f t="shared" si="62"/>
        <v>191</v>
      </c>
      <c r="N299" s="17">
        <f t="shared" si="63"/>
        <v>83</v>
      </c>
      <c r="O299" s="17">
        <f t="shared" si="64"/>
        <v>274</v>
      </c>
    </row>
    <row r="300" spans="1:15" s="2" customFormat="1" ht="30" customHeight="1">
      <c r="A300" s="83" t="s">
        <v>199</v>
      </c>
      <c r="B300" s="83"/>
      <c r="C300" s="7">
        <v>173</v>
      </c>
      <c r="D300" s="7">
        <v>119</v>
      </c>
      <c r="E300" s="7">
        <v>1</v>
      </c>
      <c r="F300" s="7">
        <v>1</v>
      </c>
      <c r="G300" s="7">
        <v>0</v>
      </c>
      <c r="H300" s="7">
        <v>0</v>
      </c>
      <c r="I300" s="7">
        <v>3</v>
      </c>
      <c r="J300" s="7">
        <v>1</v>
      </c>
      <c r="K300" s="7">
        <v>0</v>
      </c>
      <c r="L300" s="7">
        <v>0</v>
      </c>
      <c r="M300" s="17">
        <f t="shared" si="62"/>
        <v>177</v>
      </c>
      <c r="N300" s="17">
        <f t="shared" si="63"/>
        <v>121</v>
      </c>
      <c r="O300" s="17">
        <f t="shared" si="64"/>
        <v>298</v>
      </c>
    </row>
    <row r="301" spans="1:15" s="2" customFormat="1" ht="30" customHeight="1">
      <c r="A301" s="83" t="s">
        <v>66</v>
      </c>
      <c r="B301" s="83"/>
      <c r="C301" s="7">
        <v>95</v>
      </c>
      <c r="D301" s="7">
        <v>92</v>
      </c>
      <c r="E301" s="7">
        <v>2</v>
      </c>
      <c r="F301" s="7">
        <v>0</v>
      </c>
      <c r="G301" s="7">
        <v>1</v>
      </c>
      <c r="H301" s="7">
        <v>1</v>
      </c>
      <c r="I301" s="7">
        <v>2</v>
      </c>
      <c r="J301" s="7">
        <v>0</v>
      </c>
      <c r="K301" s="7">
        <v>1</v>
      </c>
      <c r="L301" s="7">
        <v>0</v>
      </c>
      <c r="M301" s="17">
        <f t="shared" si="62"/>
        <v>101</v>
      </c>
      <c r="N301" s="17">
        <f t="shared" si="63"/>
        <v>93</v>
      </c>
      <c r="O301" s="17">
        <f t="shared" si="64"/>
        <v>194</v>
      </c>
    </row>
    <row r="302" spans="1:15" s="2" customFormat="1" ht="30" customHeight="1">
      <c r="A302" s="82" t="s">
        <v>67</v>
      </c>
      <c r="B302" s="82"/>
      <c r="C302" s="17">
        <f>C271+C272+C273+C274+C275+C276+C277+C280+C281+C282+C287+C288+C289+C295+C296+C297+C298+C299+C300+C301</f>
        <v>15062</v>
      </c>
      <c r="D302" s="17">
        <f t="shared" ref="D302:L302" si="68">D271+D272+D273+D274+D275+D276+D277+D280+D281+D282+D287+D288+D289+D295+D296+D297+D298+D299+D300+D301</f>
        <v>18132</v>
      </c>
      <c r="E302" s="17">
        <f t="shared" si="68"/>
        <v>253</v>
      </c>
      <c r="F302" s="17">
        <f t="shared" si="68"/>
        <v>305</v>
      </c>
      <c r="G302" s="17">
        <f t="shared" si="68"/>
        <v>57</v>
      </c>
      <c r="H302" s="17">
        <f t="shared" si="68"/>
        <v>18</v>
      </c>
      <c r="I302" s="17">
        <f t="shared" si="68"/>
        <v>471</v>
      </c>
      <c r="J302" s="17">
        <f t="shared" si="68"/>
        <v>157</v>
      </c>
      <c r="K302" s="17">
        <f t="shared" si="68"/>
        <v>11</v>
      </c>
      <c r="L302" s="17">
        <f t="shared" si="68"/>
        <v>7</v>
      </c>
      <c r="M302" s="17">
        <f t="shared" si="62"/>
        <v>15854</v>
      </c>
      <c r="N302" s="17">
        <f t="shared" si="63"/>
        <v>18619</v>
      </c>
      <c r="O302" s="17">
        <f t="shared" si="64"/>
        <v>34473</v>
      </c>
    </row>
    <row r="303" spans="1:15" s="2" customFormat="1" ht="30" customHeight="1">
      <c r="B303" s="6"/>
    </row>
    <row r="304" spans="1:15" s="2" customFormat="1" ht="30" customHeight="1">
      <c r="B304" s="6"/>
    </row>
    <row r="305" spans="1:15" s="2" customFormat="1" ht="30" customHeight="1">
      <c r="B305" s="6"/>
    </row>
    <row r="306" spans="1:15" s="2" customFormat="1" ht="30" customHeight="1"/>
    <row r="307" spans="1:15" s="2" customFormat="1" ht="30" customHeight="1">
      <c r="A307" s="86" t="s">
        <v>215</v>
      </c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</row>
    <row r="308" spans="1:15" s="2" customFormat="1" ht="59.25" customHeight="1">
      <c r="A308" s="82" t="s">
        <v>1</v>
      </c>
      <c r="B308" s="107"/>
      <c r="C308" s="82" t="s">
        <v>140</v>
      </c>
      <c r="D308" s="107"/>
      <c r="E308" s="82" t="s">
        <v>141</v>
      </c>
      <c r="F308" s="107"/>
      <c r="G308" s="82" t="s">
        <v>142</v>
      </c>
      <c r="H308" s="107"/>
      <c r="I308" s="82" t="s">
        <v>143</v>
      </c>
      <c r="J308" s="107"/>
      <c r="K308" s="82" t="s">
        <v>144</v>
      </c>
      <c r="L308" s="107"/>
      <c r="M308" s="82" t="s">
        <v>67</v>
      </c>
      <c r="N308" s="107"/>
      <c r="O308" s="107"/>
    </row>
    <row r="309" spans="1:15" s="2" customFormat="1" ht="30" customHeight="1">
      <c r="A309" s="107"/>
      <c r="B309" s="107"/>
      <c r="C309" s="10" t="s">
        <v>6</v>
      </c>
      <c r="D309" s="10" t="s">
        <v>104</v>
      </c>
      <c r="E309" s="10" t="s">
        <v>6</v>
      </c>
      <c r="F309" s="10" t="s">
        <v>104</v>
      </c>
      <c r="G309" s="10" t="s">
        <v>6</v>
      </c>
      <c r="H309" s="10" t="s">
        <v>104</v>
      </c>
      <c r="I309" s="10" t="s">
        <v>6</v>
      </c>
      <c r="J309" s="10" t="s">
        <v>104</v>
      </c>
      <c r="K309" s="10" t="s">
        <v>6</v>
      </c>
      <c r="L309" s="10" t="s">
        <v>104</v>
      </c>
      <c r="M309" s="10" t="s">
        <v>6</v>
      </c>
      <c r="N309" s="10" t="s">
        <v>104</v>
      </c>
      <c r="O309" s="10" t="s">
        <v>8</v>
      </c>
    </row>
    <row r="310" spans="1:15" s="2" customFormat="1" ht="30" customHeight="1">
      <c r="A310" s="83" t="s">
        <v>181</v>
      </c>
      <c r="B310" s="101"/>
      <c r="C310" s="3">
        <v>10</v>
      </c>
      <c r="D310" s="3">
        <v>1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10">
        <f t="shared" ref="M310:N310" si="69">K310+I310+G310+E310+C310</f>
        <v>10</v>
      </c>
      <c r="N310" s="10">
        <f t="shared" si="69"/>
        <v>1</v>
      </c>
      <c r="O310" s="10">
        <f t="shared" ref="O310" si="70">M310+N310</f>
        <v>11</v>
      </c>
    </row>
    <row r="311" spans="1:15" s="2" customFormat="1" ht="30" customHeight="1">
      <c r="A311" s="83" t="s">
        <v>182</v>
      </c>
      <c r="B311" s="101"/>
      <c r="C311" s="3">
        <v>30</v>
      </c>
      <c r="D311" s="3">
        <v>7</v>
      </c>
      <c r="E311" s="3">
        <v>0</v>
      </c>
      <c r="F311" s="3">
        <v>0</v>
      </c>
      <c r="G311" s="3">
        <v>1</v>
      </c>
      <c r="H311" s="3">
        <v>1</v>
      </c>
      <c r="I311" s="3">
        <v>5</v>
      </c>
      <c r="J311" s="3">
        <v>1</v>
      </c>
      <c r="K311" s="3">
        <v>0</v>
      </c>
      <c r="L311" s="3">
        <v>0</v>
      </c>
      <c r="M311" s="10">
        <f t="shared" ref="M311:M320" si="71">K311+I311+G311+E311+C311</f>
        <v>36</v>
      </c>
      <c r="N311" s="10">
        <f t="shared" ref="N311:N320" si="72">L311+J311+H311+F311+D311</f>
        <v>9</v>
      </c>
      <c r="O311" s="10">
        <f t="shared" ref="O311:O320" si="73">M311+N311</f>
        <v>45</v>
      </c>
    </row>
    <row r="312" spans="1:15" s="2" customFormat="1" ht="30" customHeight="1">
      <c r="A312" s="83" t="s">
        <v>200</v>
      </c>
      <c r="B312" s="101"/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10">
        <f t="shared" si="71"/>
        <v>0</v>
      </c>
      <c r="N312" s="10">
        <f t="shared" si="72"/>
        <v>0</v>
      </c>
      <c r="O312" s="10">
        <f t="shared" si="73"/>
        <v>0</v>
      </c>
    </row>
    <row r="313" spans="1:15" s="2" customFormat="1" ht="30" customHeight="1">
      <c r="A313" s="83" t="s">
        <v>209</v>
      </c>
      <c r="B313" s="101"/>
      <c r="C313" s="3">
        <v>52</v>
      </c>
      <c r="D313" s="3">
        <v>3</v>
      </c>
      <c r="E313" s="3">
        <v>0</v>
      </c>
      <c r="F313" s="3">
        <v>0</v>
      </c>
      <c r="G313" s="3">
        <v>0</v>
      </c>
      <c r="H313" s="3">
        <v>0</v>
      </c>
      <c r="I313" s="3">
        <v>2</v>
      </c>
      <c r="J313" s="3">
        <v>0</v>
      </c>
      <c r="K313" s="3">
        <v>0</v>
      </c>
      <c r="L313" s="3">
        <v>0</v>
      </c>
      <c r="M313" s="10">
        <f t="shared" si="71"/>
        <v>54</v>
      </c>
      <c r="N313" s="10">
        <f t="shared" si="72"/>
        <v>3</v>
      </c>
      <c r="O313" s="10">
        <f t="shared" si="73"/>
        <v>57</v>
      </c>
    </row>
    <row r="314" spans="1:15" s="2" customFormat="1" ht="30" customHeight="1">
      <c r="A314" s="83" t="s">
        <v>75</v>
      </c>
      <c r="B314" s="101"/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10">
        <f t="shared" si="71"/>
        <v>0</v>
      </c>
      <c r="N314" s="10">
        <f t="shared" si="72"/>
        <v>0</v>
      </c>
      <c r="O314" s="10">
        <f t="shared" si="73"/>
        <v>0</v>
      </c>
    </row>
    <row r="315" spans="1:15" s="2" customFormat="1" ht="30" customHeight="1">
      <c r="A315" s="83" t="s">
        <v>197</v>
      </c>
      <c r="B315" s="101"/>
      <c r="C315" s="3">
        <v>42</v>
      </c>
      <c r="D315" s="3">
        <v>31</v>
      </c>
      <c r="E315" s="3">
        <v>1</v>
      </c>
      <c r="F315" s="3">
        <v>2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10">
        <f t="shared" si="71"/>
        <v>43</v>
      </c>
      <c r="N315" s="10">
        <f t="shared" si="72"/>
        <v>33</v>
      </c>
      <c r="O315" s="10">
        <f t="shared" si="73"/>
        <v>76</v>
      </c>
    </row>
    <row r="316" spans="1:15" s="2" customFormat="1" ht="30" customHeight="1">
      <c r="A316" s="83" t="s">
        <v>210</v>
      </c>
      <c r="B316" s="101"/>
      <c r="C316" s="3">
        <v>31</v>
      </c>
      <c r="D316" s="3">
        <v>37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10">
        <f t="shared" si="71"/>
        <v>31</v>
      </c>
      <c r="N316" s="10">
        <f t="shared" si="72"/>
        <v>37</v>
      </c>
      <c r="O316" s="10">
        <f t="shared" si="73"/>
        <v>68</v>
      </c>
    </row>
    <row r="317" spans="1:15" s="2" customFormat="1" ht="30" customHeight="1">
      <c r="A317" s="83" t="s">
        <v>57</v>
      </c>
      <c r="B317" s="101"/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10">
        <f t="shared" si="71"/>
        <v>0</v>
      </c>
      <c r="N317" s="10">
        <f t="shared" si="72"/>
        <v>0</v>
      </c>
      <c r="O317" s="10">
        <f t="shared" si="73"/>
        <v>0</v>
      </c>
    </row>
    <row r="318" spans="1:15" s="2" customFormat="1" ht="30" customHeight="1">
      <c r="A318" s="83" t="s">
        <v>24</v>
      </c>
      <c r="B318" s="101"/>
      <c r="C318" s="3">
        <v>29</v>
      </c>
      <c r="D318" s="3">
        <v>42</v>
      </c>
      <c r="E318" s="3">
        <v>1</v>
      </c>
      <c r="F318" s="3">
        <v>1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10">
        <f t="shared" si="71"/>
        <v>30</v>
      </c>
      <c r="N318" s="10">
        <f t="shared" si="72"/>
        <v>43</v>
      </c>
      <c r="O318" s="10">
        <f t="shared" si="73"/>
        <v>73</v>
      </c>
    </row>
    <row r="319" spans="1:15" s="2" customFormat="1" ht="30" customHeight="1">
      <c r="A319" s="83" t="s">
        <v>211</v>
      </c>
      <c r="B319" s="101"/>
      <c r="C319" s="3">
        <v>55</v>
      </c>
      <c r="D319" s="3">
        <v>17</v>
      </c>
      <c r="E319" s="3">
        <v>1</v>
      </c>
      <c r="F319" s="3">
        <v>1</v>
      </c>
      <c r="G319" s="3">
        <v>0</v>
      </c>
      <c r="H319" s="3">
        <v>0</v>
      </c>
      <c r="I319" s="3">
        <v>1</v>
      </c>
      <c r="J319" s="3">
        <v>0</v>
      </c>
      <c r="K319" s="3">
        <v>0</v>
      </c>
      <c r="L319" s="3">
        <v>0</v>
      </c>
      <c r="M319" s="10">
        <f t="shared" si="71"/>
        <v>57</v>
      </c>
      <c r="N319" s="10">
        <f t="shared" si="72"/>
        <v>18</v>
      </c>
      <c r="O319" s="10">
        <f t="shared" si="73"/>
        <v>75</v>
      </c>
    </row>
    <row r="320" spans="1:15" s="2" customFormat="1" ht="30" customHeight="1">
      <c r="A320" s="100" t="s">
        <v>79</v>
      </c>
      <c r="B320" s="3" t="s">
        <v>216</v>
      </c>
      <c r="C320" s="3">
        <v>3</v>
      </c>
      <c r="D320" s="3">
        <v>9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10">
        <f t="shared" si="71"/>
        <v>3</v>
      </c>
      <c r="N320" s="10">
        <f t="shared" si="72"/>
        <v>9</v>
      </c>
      <c r="O320" s="10">
        <f t="shared" si="73"/>
        <v>12</v>
      </c>
    </row>
    <row r="321" spans="1:15" s="2" customFormat="1" ht="30" customHeight="1">
      <c r="A321" s="100"/>
      <c r="B321" s="3" t="s">
        <v>170</v>
      </c>
      <c r="C321" s="3">
        <v>22</v>
      </c>
      <c r="D321" s="3">
        <v>19</v>
      </c>
      <c r="E321" s="3">
        <v>1</v>
      </c>
      <c r="F321" s="3">
        <v>0</v>
      </c>
      <c r="G321" s="3">
        <v>0</v>
      </c>
      <c r="H321" s="3">
        <v>0</v>
      </c>
      <c r="I321" s="3">
        <v>1</v>
      </c>
      <c r="J321" s="3">
        <v>0</v>
      </c>
      <c r="K321" s="3">
        <v>0</v>
      </c>
      <c r="L321" s="3">
        <v>0</v>
      </c>
      <c r="M321" s="10">
        <f t="shared" ref="M321:M333" si="74">K321+I321+G321+E321+C321</f>
        <v>24</v>
      </c>
      <c r="N321" s="10">
        <f t="shared" ref="N321:N333" si="75">L321+J321+H321+F321+D321</f>
        <v>19</v>
      </c>
      <c r="O321" s="10">
        <f t="shared" ref="O321:O333" si="76">M321+N321</f>
        <v>43</v>
      </c>
    </row>
    <row r="322" spans="1:15" s="2" customFormat="1" ht="30" customHeight="1">
      <c r="A322" s="100"/>
      <c r="B322" s="3" t="s">
        <v>34</v>
      </c>
      <c r="C322" s="3">
        <v>14</v>
      </c>
      <c r="D322" s="3">
        <v>8</v>
      </c>
      <c r="E322" s="3">
        <v>0</v>
      </c>
      <c r="F322" s="3">
        <v>0</v>
      </c>
      <c r="G322" s="3">
        <v>0</v>
      </c>
      <c r="H322" s="3">
        <v>0</v>
      </c>
      <c r="I322" s="3">
        <v>1</v>
      </c>
      <c r="J322" s="3">
        <v>0</v>
      </c>
      <c r="K322" s="3">
        <v>0</v>
      </c>
      <c r="L322" s="3">
        <v>0</v>
      </c>
      <c r="M322" s="10">
        <f t="shared" si="74"/>
        <v>15</v>
      </c>
      <c r="N322" s="10">
        <f t="shared" si="75"/>
        <v>8</v>
      </c>
      <c r="O322" s="10">
        <f t="shared" si="76"/>
        <v>23</v>
      </c>
    </row>
    <row r="323" spans="1:15" s="2" customFormat="1" ht="30" customHeight="1">
      <c r="A323" s="100"/>
      <c r="B323" s="3" t="s">
        <v>35</v>
      </c>
      <c r="C323" s="3">
        <v>22</v>
      </c>
      <c r="D323" s="3">
        <v>20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10">
        <f t="shared" si="74"/>
        <v>22</v>
      </c>
      <c r="N323" s="10">
        <f t="shared" si="75"/>
        <v>20</v>
      </c>
      <c r="O323" s="10">
        <f t="shared" si="76"/>
        <v>42</v>
      </c>
    </row>
    <row r="324" spans="1:15" s="2" customFormat="1" ht="30" customHeight="1">
      <c r="A324" s="100"/>
      <c r="B324" s="12" t="s">
        <v>67</v>
      </c>
      <c r="C324" s="12">
        <f>SUM(C320:C323)</f>
        <v>61</v>
      </c>
      <c r="D324" s="12">
        <f t="shared" ref="D324:L324" si="77">SUM(D320:D323)</f>
        <v>56</v>
      </c>
      <c r="E324" s="12">
        <f t="shared" si="77"/>
        <v>1</v>
      </c>
      <c r="F324" s="12">
        <f t="shared" si="77"/>
        <v>0</v>
      </c>
      <c r="G324" s="12">
        <f t="shared" si="77"/>
        <v>0</v>
      </c>
      <c r="H324" s="12">
        <f t="shared" si="77"/>
        <v>0</v>
      </c>
      <c r="I324" s="12">
        <f t="shared" si="77"/>
        <v>2</v>
      </c>
      <c r="J324" s="12">
        <f t="shared" si="77"/>
        <v>0</v>
      </c>
      <c r="K324" s="12">
        <f t="shared" si="77"/>
        <v>0</v>
      </c>
      <c r="L324" s="12">
        <f t="shared" si="77"/>
        <v>0</v>
      </c>
      <c r="M324" s="10">
        <f t="shared" si="74"/>
        <v>64</v>
      </c>
      <c r="N324" s="10">
        <f t="shared" si="75"/>
        <v>56</v>
      </c>
      <c r="O324" s="10">
        <f t="shared" si="76"/>
        <v>120</v>
      </c>
    </row>
    <row r="325" spans="1:15" s="2" customFormat="1" ht="30" customHeight="1">
      <c r="A325" s="83" t="s">
        <v>217</v>
      </c>
      <c r="B325" s="101"/>
      <c r="C325" s="3">
        <v>46</v>
      </c>
      <c r="D325" s="3">
        <v>7</v>
      </c>
      <c r="E325" s="3">
        <v>1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10">
        <f t="shared" si="74"/>
        <v>47</v>
      </c>
      <c r="N325" s="10">
        <f t="shared" si="75"/>
        <v>7</v>
      </c>
      <c r="O325" s="10">
        <f t="shared" si="76"/>
        <v>54</v>
      </c>
    </row>
    <row r="326" spans="1:15" s="2" customFormat="1" ht="30" customHeight="1">
      <c r="A326" s="83" t="s">
        <v>195</v>
      </c>
      <c r="B326" s="101"/>
      <c r="C326" s="3">
        <v>43</v>
      </c>
      <c r="D326" s="3">
        <v>11</v>
      </c>
      <c r="E326" s="3">
        <v>1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10">
        <f t="shared" si="74"/>
        <v>44</v>
      </c>
      <c r="N326" s="10">
        <f t="shared" si="75"/>
        <v>11</v>
      </c>
      <c r="O326" s="10">
        <f t="shared" si="76"/>
        <v>55</v>
      </c>
    </row>
    <row r="327" spans="1:15" s="2" customFormat="1" ht="30" customHeight="1">
      <c r="A327" s="106" t="s">
        <v>138</v>
      </c>
      <c r="B327" s="3" t="s">
        <v>145</v>
      </c>
      <c r="C327" s="3">
        <v>46</v>
      </c>
      <c r="D327" s="3">
        <v>57</v>
      </c>
      <c r="E327" s="3">
        <v>2</v>
      </c>
      <c r="F327" s="3">
        <v>0</v>
      </c>
      <c r="G327" s="3">
        <v>0</v>
      </c>
      <c r="H327" s="3">
        <v>0</v>
      </c>
      <c r="I327" s="3">
        <v>1</v>
      </c>
      <c r="J327" s="3">
        <v>0</v>
      </c>
      <c r="K327" s="3">
        <v>0</v>
      </c>
      <c r="L327" s="3">
        <v>0</v>
      </c>
      <c r="M327" s="10">
        <f t="shared" si="74"/>
        <v>49</v>
      </c>
      <c r="N327" s="10">
        <f t="shared" si="75"/>
        <v>57</v>
      </c>
      <c r="O327" s="10">
        <f t="shared" si="76"/>
        <v>106</v>
      </c>
    </row>
    <row r="328" spans="1:15" s="2" customFormat="1" ht="30" customHeight="1">
      <c r="A328" s="106"/>
      <c r="B328" s="3" t="s">
        <v>146</v>
      </c>
      <c r="C328" s="3">
        <v>15</v>
      </c>
      <c r="D328" s="3">
        <v>17</v>
      </c>
      <c r="E328" s="3">
        <v>1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10">
        <f t="shared" si="74"/>
        <v>16</v>
      </c>
      <c r="N328" s="10">
        <f t="shared" si="75"/>
        <v>17</v>
      </c>
      <c r="O328" s="10">
        <f t="shared" si="76"/>
        <v>33</v>
      </c>
    </row>
    <row r="329" spans="1:15" s="2" customFormat="1" ht="30" customHeight="1">
      <c r="A329" s="106"/>
      <c r="B329" s="3" t="s">
        <v>218</v>
      </c>
      <c r="C329" s="3">
        <v>21</v>
      </c>
      <c r="D329" s="3">
        <v>16</v>
      </c>
      <c r="E329" s="3">
        <v>2</v>
      </c>
      <c r="F329" s="3">
        <v>2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10">
        <f t="shared" si="74"/>
        <v>23</v>
      </c>
      <c r="N329" s="10">
        <f t="shared" si="75"/>
        <v>18</v>
      </c>
      <c r="O329" s="10">
        <f t="shared" si="76"/>
        <v>41</v>
      </c>
    </row>
    <row r="330" spans="1:15" s="2" customFormat="1" ht="30" customHeight="1">
      <c r="A330" s="106"/>
      <c r="B330" s="3" t="s">
        <v>147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10">
        <f t="shared" si="74"/>
        <v>0</v>
      </c>
      <c r="N330" s="10">
        <f t="shared" si="75"/>
        <v>0</v>
      </c>
      <c r="O330" s="10">
        <f t="shared" si="76"/>
        <v>0</v>
      </c>
    </row>
    <row r="331" spans="1:15" s="2" customFormat="1" ht="30" customHeight="1">
      <c r="A331" s="106"/>
      <c r="B331" s="12" t="s">
        <v>67</v>
      </c>
      <c r="C331" s="12">
        <f>SUM(C327:C330)</f>
        <v>82</v>
      </c>
      <c r="D331" s="12">
        <f t="shared" ref="D331:L331" si="78">SUM(D327:D330)</f>
        <v>90</v>
      </c>
      <c r="E331" s="12">
        <f t="shared" si="78"/>
        <v>5</v>
      </c>
      <c r="F331" s="12">
        <f t="shared" si="78"/>
        <v>2</v>
      </c>
      <c r="G331" s="12">
        <f t="shared" si="78"/>
        <v>0</v>
      </c>
      <c r="H331" s="12">
        <f t="shared" si="78"/>
        <v>0</v>
      </c>
      <c r="I331" s="12">
        <f t="shared" si="78"/>
        <v>1</v>
      </c>
      <c r="J331" s="12">
        <f t="shared" si="78"/>
        <v>0</v>
      </c>
      <c r="K331" s="12">
        <f t="shared" si="78"/>
        <v>0</v>
      </c>
      <c r="L331" s="12">
        <f t="shared" si="78"/>
        <v>0</v>
      </c>
      <c r="M331" s="10">
        <f t="shared" si="74"/>
        <v>88</v>
      </c>
      <c r="N331" s="10">
        <f t="shared" si="75"/>
        <v>92</v>
      </c>
      <c r="O331" s="10">
        <f t="shared" si="76"/>
        <v>180</v>
      </c>
    </row>
    <row r="332" spans="1:15" s="2" customFormat="1" ht="30" customHeight="1">
      <c r="A332" s="83" t="s">
        <v>176</v>
      </c>
      <c r="B332" s="101"/>
      <c r="C332" s="3">
        <v>659</v>
      </c>
      <c r="D332" s="3">
        <v>353</v>
      </c>
      <c r="E332" s="3">
        <v>9</v>
      </c>
      <c r="F332" s="3">
        <v>7</v>
      </c>
      <c r="G332" s="3">
        <v>0</v>
      </c>
      <c r="H332" s="3">
        <v>0</v>
      </c>
      <c r="I332" s="3">
        <v>1</v>
      </c>
      <c r="J332" s="3">
        <v>1</v>
      </c>
      <c r="K332" s="3">
        <v>1</v>
      </c>
      <c r="L332" s="3">
        <v>0</v>
      </c>
      <c r="M332" s="10">
        <f t="shared" si="74"/>
        <v>670</v>
      </c>
      <c r="N332" s="10">
        <f t="shared" si="75"/>
        <v>361</v>
      </c>
      <c r="O332" s="10">
        <f t="shared" si="76"/>
        <v>1031</v>
      </c>
    </row>
    <row r="333" spans="1:15" s="2" customFormat="1" ht="30" customHeight="1">
      <c r="A333" s="82" t="s">
        <v>8</v>
      </c>
      <c r="B333" s="82"/>
      <c r="C333" s="10">
        <f>C310+C311+C312+C313+C314+C315+C316+C317+C318+C319+C324+C325+C326+C331+C332</f>
        <v>1140</v>
      </c>
      <c r="D333" s="10">
        <f t="shared" ref="D333:L333" si="79">D310+D311+D312+D313+D314+D315+D316+D317+D318+D319+D324+D325+D326+D331+D332</f>
        <v>655</v>
      </c>
      <c r="E333" s="10">
        <f t="shared" si="79"/>
        <v>20</v>
      </c>
      <c r="F333" s="10">
        <f t="shared" si="79"/>
        <v>13</v>
      </c>
      <c r="G333" s="10">
        <f t="shared" si="79"/>
        <v>1</v>
      </c>
      <c r="H333" s="10">
        <f t="shared" si="79"/>
        <v>1</v>
      </c>
      <c r="I333" s="10">
        <f t="shared" si="79"/>
        <v>12</v>
      </c>
      <c r="J333" s="10">
        <f t="shared" si="79"/>
        <v>2</v>
      </c>
      <c r="K333" s="10">
        <f t="shared" si="79"/>
        <v>1</v>
      </c>
      <c r="L333" s="10">
        <f t="shared" si="79"/>
        <v>0</v>
      </c>
      <c r="M333" s="10">
        <f t="shared" si="74"/>
        <v>1174</v>
      </c>
      <c r="N333" s="10">
        <f t="shared" si="75"/>
        <v>671</v>
      </c>
      <c r="O333" s="10">
        <f t="shared" si="76"/>
        <v>1845</v>
      </c>
    </row>
    <row r="334" spans="1:15" s="2" customFormat="1" ht="30" customHeight="1">
      <c r="B334" s="6"/>
    </row>
    <row r="335" spans="1:15" s="2" customFormat="1" ht="30" customHeight="1">
      <c r="B335" s="6"/>
    </row>
    <row r="336" spans="1:15" s="2" customFormat="1" ht="30" customHeight="1">
      <c r="B336" s="6"/>
    </row>
    <row r="337" spans="1:15" s="2" customFormat="1" ht="30" customHeight="1">
      <c r="B337" s="6"/>
    </row>
    <row r="338" spans="1:15" s="2" customFormat="1" ht="30" customHeight="1">
      <c r="B338" s="6"/>
    </row>
    <row r="339" spans="1:15" s="2" customFormat="1" ht="30" customHeight="1">
      <c r="B339" s="6"/>
    </row>
    <row r="340" spans="1:15" s="2" customFormat="1" ht="30" customHeight="1">
      <c r="B340" s="6"/>
    </row>
    <row r="341" spans="1:15" s="2" customFormat="1" ht="30" customHeight="1">
      <c r="A341" s="86" t="s">
        <v>219</v>
      </c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</row>
    <row r="342" spans="1:15" s="2" customFormat="1" ht="30" customHeight="1">
      <c r="A342" s="82" t="s">
        <v>1</v>
      </c>
      <c r="B342" s="82"/>
      <c r="C342" s="82" t="s">
        <v>140</v>
      </c>
      <c r="D342" s="82"/>
      <c r="E342" s="82" t="s">
        <v>141</v>
      </c>
      <c r="F342" s="82"/>
      <c r="G342" s="82" t="s">
        <v>142</v>
      </c>
      <c r="H342" s="82"/>
      <c r="I342" s="82" t="s">
        <v>143</v>
      </c>
      <c r="J342" s="82"/>
      <c r="K342" s="82" t="s">
        <v>180</v>
      </c>
      <c r="L342" s="82"/>
      <c r="M342" s="82" t="s">
        <v>67</v>
      </c>
      <c r="N342" s="82"/>
      <c r="O342" s="82"/>
    </row>
    <row r="343" spans="1:15" s="2" customFormat="1" ht="30" customHeight="1">
      <c r="A343" s="82"/>
      <c r="B343" s="82"/>
      <c r="C343" s="82" t="s">
        <v>6</v>
      </c>
      <c r="D343" s="82" t="s">
        <v>7</v>
      </c>
      <c r="E343" s="82" t="s">
        <v>6</v>
      </c>
      <c r="F343" s="82" t="s">
        <v>7</v>
      </c>
      <c r="G343" s="82" t="s">
        <v>6</v>
      </c>
      <c r="H343" s="82" t="s">
        <v>7</v>
      </c>
      <c r="I343" s="82" t="s">
        <v>6</v>
      </c>
      <c r="J343" s="82" t="s">
        <v>7</v>
      </c>
      <c r="K343" s="82" t="s">
        <v>6</v>
      </c>
      <c r="L343" s="82" t="s">
        <v>7</v>
      </c>
      <c r="M343" s="82" t="s">
        <v>6</v>
      </c>
      <c r="N343" s="82" t="s">
        <v>7</v>
      </c>
      <c r="O343" s="82" t="s">
        <v>8</v>
      </c>
    </row>
    <row r="344" spans="1:15" s="2" customFormat="1" ht="30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1:15" s="2" customFormat="1" ht="30" customHeight="1">
      <c r="A345" s="83" t="s">
        <v>220</v>
      </c>
      <c r="B345" s="83"/>
      <c r="C345" s="7">
        <v>223</v>
      </c>
      <c r="D345" s="7">
        <v>63</v>
      </c>
      <c r="E345" s="7">
        <v>6</v>
      </c>
      <c r="F345" s="7">
        <v>1</v>
      </c>
      <c r="G345" s="7">
        <v>0</v>
      </c>
      <c r="H345" s="7">
        <v>0</v>
      </c>
      <c r="I345" s="7">
        <v>1</v>
      </c>
      <c r="J345" s="7">
        <v>2</v>
      </c>
      <c r="K345" s="7">
        <v>0</v>
      </c>
      <c r="L345" s="7">
        <v>0</v>
      </c>
      <c r="M345" s="17">
        <f t="shared" ref="M345:N345" si="80">K345+I345+G345+E345+C345</f>
        <v>230</v>
      </c>
      <c r="N345" s="17">
        <f t="shared" si="80"/>
        <v>66</v>
      </c>
      <c r="O345" s="17">
        <f t="shared" ref="O345" si="81">M345+N345</f>
        <v>296</v>
      </c>
    </row>
    <row r="346" spans="1:15" s="2" customFormat="1" ht="30" customHeight="1">
      <c r="A346" s="100" t="s">
        <v>24</v>
      </c>
      <c r="B346" s="3" t="s">
        <v>221</v>
      </c>
      <c r="C346" s="7">
        <v>607</v>
      </c>
      <c r="D346" s="7">
        <v>313</v>
      </c>
      <c r="E346" s="7">
        <v>1</v>
      </c>
      <c r="F346" s="7">
        <v>1</v>
      </c>
      <c r="G346" s="7">
        <v>0</v>
      </c>
      <c r="H346" s="7">
        <v>0</v>
      </c>
      <c r="I346" s="7">
        <v>1</v>
      </c>
      <c r="J346" s="7">
        <v>1</v>
      </c>
      <c r="K346" s="7">
        <v>6</v>
      </c>
      <c r="L346" s="7">
        <v>2</v>
      </c>
      <c r="M346" s="17">
        <f t="shared" ref="M346:M372" si="82">K346+I346+G346+E346+C346</f>
        <v>615</v>
      </c>
      <c r="N346" s="17">
        <f t="shared" ref="N346:N372" si="83">L346+J346+H346+F346+D346</f>
        <v>317</v>
      </c>
      <c r="O346" s="17">
        <f t="shared" ref="O346:O372" si="84">M346+N346</f>
        <v>932</v>
      </c>
    </row>
    <row r="347" spans="1:15" s="2" customFormat="1" ht="30" customHeight="1">
      <c r="A347" s="100"/>
      <c r="B347" s="3" t="s">
        <v>237</v>
      </c>
      <c r="C347" s="7">
        <v>76</v>
      </c>
      <c r="D347" s="7">
        <v>49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17">
        <f t="shared" si="82"/>
        <v>76</v>
      </c>
      <c r="N347" s="17">
        <f t="shared" si="83"/>
        <v>49</v>
      </c>
      <c r="O347" s="17">
        <f t="shared" si="84"/>
        <v>125</v>
      </c>
    </row>
    <row r="348" spans="1:15" s="2" customFormat="1" ht="30" customHeight="1">
      <c r="A348" s="100"/>
      <c r="B348" s="12" t="s">
        <v>67</v>
      </c>
      <c r="C348" s="14">
        <f>SUM(C346:C347)</f>
        <v>683</v>
      </c>
      <c r="D348" s="14">
        <f t="shared" ref="D348:L348" si="85">SUM(D346:D347)</f>
        <v>362</v>
      </c>
      <c r="E348" s="14">
        <f t="shared" si="85"/>
        <v>1</v>
      </c>
      <c r="F348" s="14">
        <f t="shared" si="85"/>
        <v>1</v>
      </c>
      <c r="G348" s="14">
        <f t="shared" si="85"/>
        <v>0</v>
      </c>
      <c r="H348" s="14">
        <f t="shared" si="85"/>
        <v>0</v>
      </c>
      <c r="I348" s="14">
        <f t="shared" si="85"/>
        <v>1</v>
      </c>
      <c r="J348" s="14">
        <f t="shared" si="85"/>
        <v>1</v>
      </c>
      <c r="K348" s="14">
        <f t="shared" si="85"/>
        <v>6</v>
      </c>
      <c r="L348" s="14">
        <f t="shared" si="85"/>
        <v>2</v>
      </c>
      <c r="M348" s="17">
        <f t="shared" si="82"/>
        <v>691</v>
      </c>
      <c r="N348" s="17">
        <f t="shared" si="83"/>
        <v>366</v>
      </c>
      <c r="O348" s="17">
        <f t="shared" si="84"/>
        <v>1057</v>
      </c>
    </row>
    <row r="349" spans="1:15" s="2" customFormat="1" ht="30" customHeight="1">
      <c r="A349" s="100" t="s">
        <v>79</v>
      </c>
      <c r="B349" s="3" t="s">
        <v>222</v>
      </c>
      <c r="C349" s="7">
        <v>237</v>
      </c>
      <c r="D349" s="7">
        <v>149</v>
      </c>
      <c r="E349" s="7">
        <v>0</v>
      </c>
      <c r="F349" s="7">
        <v>1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1</v>
      </c>
      <c r="M349" s="17">
        <f t="shared" si="82"/>
        <v>237</v>
      </c>
      <c r="N349" s="17">
        <f t="shared" si="83"/>
        <v>151</v>
      </c>
      <c r="O349" s="17">
        <f t="shared" si="84"/>
        <v>388</v>
      </c>
    </row>
    <row r="350" spans="1:15" s="2" customFormat="1" ht="30" customHeight="1">
      <c r="A350" s="100"/>
      <c r="B350" s="3" t="s">
        <v>223</v>
      </c>
      <c r="C350" s="7">
        <v>359</v>
      </c>
      <c r="D350" s="7">
        <v>91</v>
      </c>
      <c r="E350" s="7">
        <v>2</v>
      </c>
      <c r="F350" s="7">
        <v>1</v>
      </c>
      <c r="G350" s="7">
        <v>0</v>
      </c>
      <c r="H350" s="7">
        <v>0</v>
      </c>
      <c r="I350" s="7">
        <v>1</v>
      </c>
      <c r="J350" s="7">
        <v>0</v>
      </c>
      <c r="K350" s="7">
        <v>1</v>
      </c>
      <c r="L350" s="7">
        <v>0</v>
      </c>
      <c r="M350" s="17">
        <f t="shared" si="82"/>
        <v>363</v>
      </c>
      <c r="N350" s="17">
        <f t="shared" si="83"/>
        <v>92</v>
      </c>
      <c r="O350" s="17">
        <f t="shared" si="84"/>
        <v>455</v>
      </c>
    </row>
    <row r="351" spans="1:15" s="2" customFormat="1" ht="30" customHeight="1">
      <c r="A351" s="100"/>
      <c r="B351" s="3" t="s">
        <v>224</v>
      </c>
      <c r="C351" s="7">
        <v>287</v>
      </c>
      <c r="D351" s="7">
        <v>86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1</v>
      </c>
      <c r="L351" s="7">
        <v>0</v>
      </c>
      <c r="M351" s="17">
        <f t="shared" si="82"/>
        <v>288</v>
      </c>
      <c r="N351" s="17">
        <f t="shared" si="83"/>
        <v>86</v>
      </c>
      <c r="O351" s="17">
        <f t="shared" si="84"/>
        <v>374</v>
      </c>
    </row>
    <row r="352" spans="1:15" s="2" customFormat="1" ht="30" customHeight="1">
      <c r="A352" s="100"/>
      <c r="B352" s="3" t="s">
        <v>234</v>
      </c>
      <c r="C352" s="7">
        <v>151</v>
      </c>
      <c r="D352" s="7">
        <v>71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17">
        <f t="shared" si="82"/>
        <v>151</v>
      </c>
      <c r="N352" s="17">
        <f t="shared" si="83"/>
        <v>71</v>
      </c>
      <c r="O352" s="17">
        <f t="shared" si="84"/>
        <v>222</v>
      </c>
    </row>
    <row r="353" spans="1:22" s="2" customFormat="1" ht="30" customHeight="1">
      <c r="A353" s="100"/>
      <c r="B353" s="12" t="s">
        <v>67</v>
      </c>
      <c r="C353" s="14">
        <f>SUM(C349:C352)</f>
        <v>1034</v>
      </c>
      <c r="D353" s="14">
        <f t="shared" ref="D353:L353" si="86">SUM(D349:D352)</f>
        <v>397</v>
      </c>
      <c r="E353" s="14">
        <f t="shared" si="86"/>
        <v>2</v>
      </c>
      <c r="F353" s="14">
        <f t="shared" si="86"/>
        <v>2</v>
      </c>
      <c r="G353" s="14">
        <f t="shared" si="86"/>
        <v>0</v>
      </c>
      <c r="H353" s="14">
        <f t="shared" si="86"/>
        <v>0</v>
      </c>
      <c r="I353" s="14">
        <f t="shared" si="86"/>
        <v>1</v>
      </c>
      <c r="J353" s="14">
        <f t="shared" si="86"/>
        <v>0</v>
      </c>
      <c r="K353" s="14">
        <f t="shared" si="86"/>
        <v>2</v>
      </c>
      <c r="L353" s="14">
        <f t="shared" si="86"/>
        <v>1</v>
      </c>
      <c r="M353" s="17">
        <f t="shared" si="82"/>
        <v>1039</v>
      </c>
      <c r="N353" s="17">
        <f t="shared" si="83"/>
        <v>400</v>
      </c>
      <c r="O353" s="17">
        <f t="shared" si="84"/>
        <v>1439</v>
      </c>
    </row>
    <row r="354" spans="1:22" s="2" customFormat="1" ht="30" customHeight="1">
      <c r="A354" s="100" t="s">
        <v>250</v>
      </c>
      <c r="B354" s="3" t="s">
        <v>225</v>
      </c>
      <c r="C354" s="7">
        <v>841</v>
      </c>
      <c r="D354" s="7">
        <v>1128</v>
      </c>
      <c r="E354" s="7">
        <v>0</v>
      </c>
      <c r="F354" s="7">
        <v>2</v>
      </c>
      <c r="G354" s="7">
        <v>0</v>
      </c>
      <c r="H354" s="7">
        <v>0</v>
      </c>
      <c r="I354" s="7">
        <v>1</v>
      </c>
      <c r="J354" s="7">
        <v>2</v>
      </c>
      <c r="K354" s="7">
        <v>0</v>
      </c>
      <c r="L354" s="7">
        <v>1</v>
      </c>
      <c r="M354" s="17">
        <f t="shared" si="82"/>
        <v>842</v>
      </c>
      <c r="N354" s="17">
        <f t="shared" si="83"/>
        <v>1133</v>
      </c>
      <c r="O354" s="17">
        <f t="shared" si="84"/>
        <v>1975</v>
      </c>
    </row>
    <row r="355" spans="1:22" s="2" customFormat="1" ht="30" customHeight="1">
      <c r="A355" s="100"/>
      <c r="B355" s="3" t="s">
        <v>226</v>
      </c>
      <c r="C355" s="7">
        <v>387</v>
      </c>
      <c r="D355" s="7">
        <v>621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1</v>
      </c>
      <c r="K355" s="7">
        <v>2</v>
      </c>
      <c r="L355" s="7">
        <v>5</v>
      </c>
      <c r="M355" s="17">
        <f t="shared" si="82"/>
        <v>389</v>
      </c>
      <c r="N355" s="17">
        <f t="shared" si="83"/>
        <v>627</v>
      </c>
      <c r="O355" s="17">
        <f t="shared" si="84"/>
        <v>1016</v>
      </c>
    </row>
    <row r="356" spans="1:22" s="2" customFormat="1" ht="30" customHeight="1">
      <c r="A356" s="100"/>
      <c r="B356" s="3" t="s">
        <v>44</v>
      </c>
      <c r="C356" s="7">
        <v>230</v>
      </c>
      <c r="D356" s="7">
        <v>299</v>
      </c>
      <c r="E356" s="7">
        <v>0</v>
      </c>
      <c r="F356" s="7">
        <v>0</v>
      </c>
      <c r="G356" s="7">
        <v>0</v>
      </c>
      <c r="H356" s="7">
        <v>0</v>
      </c>
      <c r="I356" s="7">
        <v>1</v>
      </c>
      <c r="J356" s="7">
        <v>0</v>
      </c>
      <c r="K356" s="7">
        <v>4</v>
      </c>
      <c r="L356" s="7">
        <v>5</v>
      </c>
      <c r="M356" s="17">
        <f t="shared" si="82"/>
        <v>235</v>
      </c>
      <c r="N356" s="17">
        <f t="shared" si="83"/>
        <v>304</v>
      </c>
      <c r="O356" s="17">
        <f t="shared" si="84"/>
        <v>539</v>
      </c>
    </row>
    <row r="357" spans="1:22" s="2" customFormat="1" ht="30" customHeight="1">
      <c r="A357" s="100"/>
      <c r="B357" s="3" t="s">
        <v>227</v>
      </c>
      <c r="C357" s="7">
        <v>72</v>
      </c>
      <c r="D357" s="7">
        <v>100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1</v>
      </c>
      <c r="K357" s="7">
        <v>0</v>
      </c>
      <c r="L357" s="7">
        <v>0</v>
      </c>
      <c r="M357" s="17">
        <f t="shared" si="82"/>
        <v>72</v>
      </c>
      <c r="N357" s="17">
        <f t="shared" si="83"/>
        <v>101</v>
      </c>
      <c r="O357" s="17">
        <f t="shared" si="84"/>
        <v>173</v>
      </c>
    </row>
    <row r="358" spans="1:22" s="2" customFormat="1" ht="30" customHeight="1">
      <c r="A358" s="100"/>
      <c r="B358" s="3" t="s">
        <v>235</v>
      </c>
      <c r="C358" s="7">
        <v>254</v>
      </c>
      <c r="D358" s="7">
        <v>298</v>
      </c>
      <c r="E358" s="7">
        <v>1</v>
      </c>
      <c r="F358" s="7">
        <v>1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17">
        <f t="shared" si="82"/>
        <v>255</v>
      </c>
      <c r="N358" s="17">
        <f t="shared" si="83"/>
        <v>299</v>
      </c>
      <c r="O358" s="17">
        <f t="shared" si="84"/>
        <v>554</v>
      </c>
    </row>
    <row r="359" spans="1:22" s="2" customFormat="1" ht="30" customHeight="1">
      <c r="A359" s="100"/>
      <c r="B359" s="3" t="s">
        <v>120</v>
      </c>
      <c r="C359" s="7">
        <v>225</v>
      </c>
      <c r="D359" s="7">
        <v>347</v>
      </c>
      <c r="E359" s="7">
        <f>$E$1104</f>
        <v>0</v>
      </c>
      <c r="F359" s="7">
        <f>$E$1104</f>
        <v>0</v>
      </c>
      <c r="G359" s="7">
        <f>$E$1104</f>
        <v>0</v>
      </c>
      <c r="H359" s="7">
        <f>$E$1104</f>
        <v>0</v>
      </c>
      <c r="I359" s="7">
        <f>$E$1104</f>
        <v>0</v>
      </c>
      <c r="J359" s="7">
        <v>3</v>
      </c>
      <c r="K359" s="7">
        <v>2</v>
      </c>
      <c r="L359" s="7">
        <v>3</v>
      </c>
      <c r="M359" s="17">
        <f t="shared" si="82"/>
        <v>227</v>
      </c>
      <c r="N359" s="17">
        <f t="shared" si="83"/>
        <v>353</v>
      </c>
      <c r="O359" s="17">
        <f t="shared" si="84"/>
        <v>580</v>
      </c>
    </row>
    <row r="360" spans="1:22" s="2" customFormat="1" ht="30" customHeight="1">
      <c r="A360" s="100"/>
      <c r="B360" s="12" t="s">
        <v>67</v>
      </c>
      <c r="C360" s="14">
        <f>SUM(C354:C359)</f>
        <v>2009</v>
      </c>
      <c r="D360" s="14">
        <f t="shared" ref="D360:L360" si="87">SUM(D354:D359)</f>
        <v>2793</v>
      </c>
      <c r="E360" s="14">
        <f t="shared" si="87"/>
        <v>1</v>
      </c>
      <c r="F360" s="14">
        <f t="shared" si="87"/>
        <v>3</v>
      </c>
      <c r="G360" s="14">
        <f t="shared" si="87"/>
        <v>0</v>
      </c>
      <c r="H360" s="14">
        <f t="shared" si="87"/>
        <v>0</v>
      </c>
      <c r="I360" s="14">
        <f t="shared" si="87"/>
        <v>2</v>
      </c>
      <c r="J360" s="14">
        <f t="shared" si="87"/>
        <v>7</v>
      </c>
      <c r="K360" s="14">
        <f t="shared" si="87"/>
        <v>8</v>
      </c>
      <c r="L360" s="14">
        <f t="shared" si="87"/>
        <v>14</v>
      </c>
      <c r="M360" s="17">
        <f t="shared" si="82"/>
        <v>2020</v>
      </c>
      <c r="N360" s="17">
        <f t="shared" si="83"/>
        <v>2817</v>
      </c>
      <c r="O360" s="17">
        <f t="shared" si="84"/>
        <v>4837</v>
      </c>
    </row>
    <row r="361" spans="1:22" s="2" customFormat="1" ht="30" customHeight="1">
      <c r="A361" s="100" t="s">
        <v>57</v>
      </c>
      <c r="B361" s="3" t="s">
        <v>228</v>
      </c>
      <c r="C361" s="7">
        <v>155</v>
      </c>
      <c r="D361" s="7">
        <v>493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17">
        <f t="shared" si="82"/>
        <v>155</v>
      </c>
      <c r="N361" s="17">
        <f t="shared" si="83"/>
        <v>493</v>
      </c>
      <c r="O361" s="17">
        <f t="shared" si="84"/>
        <v>648</v>
      </c>
    </row>
    <row r="362" spans="1:22" s="2" customFormat="1" ht="30" customHeight="1">
      <c r="A362" s="100"/>
      <c r="B362" s="3" t="s">
        <v>229</v>
      </c>
      <c r="C362" s="7">
        <v>0</v>
      </c>
      <c r="D362" s="7">
        <v>196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17">
        <f t="shared" si="82"/>
        <v>0</v>
      </c>
      <c r="N362" s="17">
        <f t="shared" si="83"/>
        <v>196</v>
      </c>
      <c r="O362" s="17">
        <f t="shared" si="84"/>
        <v>196</v>
      </c>
    </row>
    <row r="363" spans="1:22" s="2" customFormat="1" ht="30" customHeight="1">
      <c r="A363" s="100"/>
      <c r="B363" s="3" t="s">
        <v>233</v>
      </c>
      <c r="C363" s="7">
        <v>80</v>
      </c>
      <c r="D363" s="7">
        <v>195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17">
        <f t="shared" si="82"/>
        <v>80</v>
      </c>
      <c r="N363" s="17">
        <f t="shared" si="83"/>
        <v>195</v>
      </c>
      <c r="O363" s="17">
        <f t="shared" si="84"/>
        <v>275</v>
      </c>
    </row>
    <row r="364" spans="1:22" s="2" customFormat="1" ht="30" customHeight="1">
      <c r="A364" s="100"/>
      <c r="B364" s="3" t="s">
        <v>236</v>
      </c>
      <c r="C364" s="7">
        <v>73</v>
      </c>
      <c r="D364" s="7">
        <v>211</v>
      </c>
      <c r="E364" s="7">
        <f>$E$1104</f>
        <v>0</v>
      </c>
      <c r="F364" s="7">
        <f>$E$1104</f>
        <v>0</v>
      </c>
      <c r="G364" s="7">
        <f>$E$1104</f>
        <v>0</v>
      </c>
      <c r="H364" s="7">
        <f>$E$1104</f>
        <v>0</v>
      </c>
      <c r="I364" s="7">
        <f>$E$1104</f>
        <v>0</v>
      </c>
      <c r="J364" s="7">
        <v>0</v>
      </c>
      <c r="K364" s="7"/>
      <c r="L364" s="7">
        <v>4</v>
      </c>
      <c r="M364" s="17">
        <f t="shared" si="82"/>
        <v>73</v>
      </c>
      <c r="N364" s="17">
        <f t="shared" si="83"/>
        <v>215</v>
      </c>
      <c r="O364" s="17">
        <f t="shared" si="84"/>
        <v>288</v>
      </c>
    </row>
    <row r="365" spans="1:22" ht="30" customHeight="1">
      <c r="A365" s="100"/>
      <c r="B365" s="12" t="s">
        <v>67</v>
      </c>
      <c r="C365" s="24">
        <f>SUM(C361:C364)</f>
        <v>308</v>
      </c>
      <c r="D365" s="24">
        <f t="shared" ref="D365:L365" si="88">SUM(D361:D364)</f>
        <v>1095</v>
      </c>
      <c r="E365" s="24">
        <f t="shared" si="88"/>
        <v>0</v>
      </c>
      <c r="F365" s="24">
        <f t="shared" si="88"/>
        <v>0</v>
      </c>
      <c r="G365" s="24">
        <f t="shared" si="88"/>
        <v>0</v>
      </c>
      <c r="H365" s="24">
        <f t="shared" si="88"/>
        <v>0</v>
      </c>
      <c r="I365" s="24">
        <f t="shared" si="88"/>
        <v>0</v>
      </c>
      <c r="J365" s="24">
        <f t="shared" si="88"/>
        <v>0</v>
      </c>
      <c r="K365" s="24">
        <f t="shared" si="88"/>
        <v>0</v>
      </c>
      <c r="L365" s="24">
        <f t="shared" si="88"/>
        <v>4</v>
      </c>
      <c r="M365" s="22">
        <f t="shared" si="82"/>
        <v>308</v>
      </c>
      <c r="N365" s="22">
        <f t="shared" si="83"/>
        <v>1099</v>
      </c>
      <c r="O365" s="22">
        <f t="shared" si="84"/>
        <v>1407</v>
      </c>
      <c r="Q365" s="2"/>
      <c r="R365" s="2"/>
      <c r="S365" s="2"/>
      <c r="T365" s="2"/>
      <c r="U365" s="2"/>
      <c r="V365" s="2"/>
    </row>
    <row r="366" spans="1:22" s="2" customFormat="1" ht="30" customHeight="1">
      <c r="A366" s="99" t="s">
        <v>55</v>
      </c>
      <c r="B366" s="3" t="s">
        <v>230</v>
      </c>
      <c r="C366" s="7">
        <v>465</v>
      </c>
      <c r="D366" s="7">
        <v>272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1</v>
      </c>
      <c r="L366" s="7">
        <v>1</v>
      </c>
      <c r="M366" s="17">
        <f t="shared" si="82"/>
        <v>466</v>
      </c>
      <c r="N366" s="17">
        <f t="shared" si="83"/>
        <v>273</v>
      </c>
      <c r="O366" s="17">
        <f t="shared" si="84"/>
        <v>739</v>
      </c>
    </row>
    <row r="367" spans="1:22" s="2" customFormat="1" ht="30" customHeight="1">
      <c r="A367" s="99"/>
      <c r="B367" s="3" t="s">
        <v>121</v>
      </c>
      <c r="C367" s="7">
        <v>533</v>
      </c>
      <c r="D367" s="7">
        <v>221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17">
        <f t="shared" si="82"/>
        <v>533</v>
      </c>
      <c r="N367" s="17">
        <f t="shared" si="83"/>
        <v>221</v>
      </c>
      <c r="O367" s="17">
        <f t="shared" si="84"/>
        <v>754</v>
      </c>
    </row>
    <row r="368" spans="1:22" ht="30" customHeight="1">
      <c r="A368" s="99"/>
      <c r="B368" s="13" t="s">
        <v>67</v>
      </c>
      <c r="C368" s="24">
        <f>SUM(C366:C367)</f>
        <v>998</v>
      </c>
      <c r="D368" s="24">
        <f t="shared" ref="D368:L368" si="89">SUM(D366:D367)</f>
        <v>493</v>
      </c>
      <c r="E368" s="24">
        <f t="shared" si="89"/>
        <v>0</v>
      </c>
      <c r="F368" s="24">
        <f t="shared" si="89"/>
        <v>0</v>
      </c>
      <c r="G368" s="24">
        <f t="shared" si="89"/>
        <v>0</v>
      </c>
      <c r="H368" s="24">
        <f t="shared" si="89"/>
        <v>0</v>
      </c>
      <c r="I368" s="24">
        <f t="shared" si="89"/>
        <v>0</v>
      </c>
      <c r="J368" s="24">
        <f t="shared" si="89"/>
        <v>0</v>
      </c>
      <c r="K368" s="24">
        <f t="shared" si="89"/>
        <v>1</v>
      </c>
      <c r="L368" s="24">
        <f t="shared" si="89"/>
        <v>1</v>
      </c>
      <c r="M368" s="22">
        <f t="shared" si="82"/>
        <v>999</v>
      </c>
      <c r="N368" s="22">
        <f t="shared" si="83"/>
        <v>494</v>
      </c>
      <c r="O368" s="22">
        <f t="shared" si="84"/>
        <v>1493</v>
      </c>
      <c r="Q368" s="2"/>
      <c r="R368" s="2"/>
      <c r="S368" s="2"/>
      <c r="T368" s="2"/>
      <c r="U368" s="2"/>
      <c r="V368" s="2"/>
    </row>
    <row r="369" spans="1:22" s="2" customFormat="1" ht="30" customHeight="1">
      <c r="A369" s="83" t="s">
        <v>231</v>
      </c>
      <c r="B369" s="83"/>
      <c r="C369" s="7">
        <v>91</v>
      </c>
      <c r="D369" s="7">
        <v>25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2</v>
      </c>
      <c r="L369" s="7"/>
      <c r="M369" s="17">
        <f t="shared" si="82"/>
        <v>93</v>
      </c>
      <c r="N369" s="17">
        <f t="shared" si="83"/>
        <v>25</v>
      </c>
      <c r="O369" s="17">
        <f t="shared" si="84"/>
        <v>118</v>
      </c>
    </row>
    <row r="370" spans="1:22" s="2" customFormat="1" ht="30" customHeight="1">
      <c r="A370" s="83" t="s">
        <v>232</v>
      </c>
      <c r="B370" s="83"/>
      <c r="C370" s="7">
        <v>133</v>
      </c>
      <c r="D370" s="7">
        <v>41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17">
        <f t="shared" si="82"/>
        <v>133</v>
      </c>
      <c r="N370" s="17">
        <f t="shared" si="83"/>
        <v>41</v>
      </c>
      <c r="O370" s="17">
        <f t="shared" si="84"/>
        <v>174</v>
      </c>
    </row>
    <row r="371" spans="1:22" s="2" customFormat="1" ht="30" customHeight="1">
      <c r="A371" s="83" t="s">
        <v>238</v>
      </c>
      <c r="B371" s="83"/>
      <c r="C371" s="7">
        <v>135</v>
      </c>
      <c r="D371" s="7">
        <v>52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17">
        <f t="shared" si="82"/>
        <v>135</v>
      </c>
      <c r="N371" s="17">
        <f t="shared" si="83"/>
        <v>52</v>
      </c>
      <c r="O371" s="17">
        <f t="shared" si="84"/>
        <v>187</v>
      </c>
    </row>
    <row r="372" spans="1:22" s="2" customFormat="1" ht="30" customHeight="1">
      <c r="A372" s="82" t="s">
        <v>67</v>
      </c>
      <c r="B372" s="82"/>
      <c r="C372" s="17">
        <f>C345+C348+C353+C360+C365+C368+C369+C370+C371</f>
        <v>5614</v>
      </c>
      <c r="D372" s="17">
        <f t="shared" ref="D372:L372" si="90">D345+D348+D353+D360+D365+D368+D369+D370+D371</f>
        <v>5321</v>
      </c>
      <c r="E372" s="17">
        <f t="shared" si="90"/>
        <v>10</v>
      </c>
      <c r="F372" s="17">
        <f t="shared" si="90"/>
        <v>7</v>
      </c>
      <c r="G372" s="17">
        <f t="shared" si="90"/>
        <v>0</v>
      </c>
      <c r="H372" s="17">
        <f t="shared" si="90"/>
        <v>0</v>
      </c>
      <c r="I372" s="17">
        <f t="shared" si="90"/>
        <v>5</v>
      </c>
      <c r="J372" s="17">
        <f t="shared" si="90"/>
        <v>10</v>
      </c>
      <c r="K372" s="17">
        <f t="shared" si="90"/>
        <v>19</v>
      </c>
      <c r="L372" s="17">
        <f t="shared" si="90"/>
        <v>22</v>
      </c>
      <c r="M372" s="17">
        <f t="shared" si="82"/>
        <v>5648</v>
      </c>
      <c r="N372" s="17">
        <f t="shared" si="83"/>
        <v>5360</v>
      </c>
      <c r="O372" s="17">
        <f t="shared" si="84"/>
        <v>11008</v>
      </c>
    </row>
    <row r="373" spans="1:22" ht="30" customHeight="1">
      <c r="Q373" s="2"/>
      <c r="R373" s="2"/>
      <c r="S373" s="2"/>
      <c r="T373" s="2"/>
      <c r="U373" s="2"/>
      <c r="V373" s="2"/>
    </row>
    <row r="374" spans="1:22" ht="30" customHeight="1">
      <c r="Q374" s="2"/>
      <c r="R374" s="2"/>
      <c r="S374" s="2"/>
      <c r="T374" s="2"/>
      <c r="U374" s="2"/>
      <c r="V374" s="2"/>
    </row>
    <row r="375" spans="1:22" ht="30" customHeight="1">
      <c r="Q375" s="2"/>
      <c r="R375" s="2"/>
      <c r="S375" s="2"/>
      <c r="T375" s="2"/>
      <c r="U375" s="2"/>
      <c r="V375" s="2"/>
    </row>
    <row r="376" spans="1:22" ht="30" customHeight="1">
      <c r="Q376" s="2"/>
      <c r="R376" s="2"/>
      <c r="S376" s="2"/>
      <c r="T376" s="2"/>
      <c r="U376" s="2"/>
      <c r="V376" s="2"/>
    </row>
    <row r="377" spans="1:22" ht="30" customHeight="1">
      <c r="Q377" s="2"/>
      <c r="R377" s="2"/>
      <c r="S377" s="2"/>
      <c r="T377" s="2"/>
      <c r="U377" s="2"/>
      <c r="V377" s="2"/>
    </row>
    <row r="378" spans="1:22" s="2" customFormat="1" ht="30" customHeight="1">
      <c r="B378" s="6"/>
    </row>
    <row r="379" spans="1:22" s="2" customFormat="1" ht="30" customHeight="1">
      <c r="B379" s="86" t="s">
        <v>239</v>
      </c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</row>
    <row r="380" spans="1:22" s="2" customFormat="1" ht="30" customHeight="1">
      <c r="B380" s="82" t="s">
        <v>1</v>
      </c>
      <c r="C380" s="82" t="s">
        <v>140</v>
      </c>
      <c r="D380" s="82"/>
      <c r="E380" s="82" t="s">
        <v>141</v>
      </c>
      <c r="F380" s="82"/>
      <c r="G380" s="82" t="s">
        <v>142</v>
      </c>
      <c r="H380" s="82"/>
      <c r="I380" s="82" t="s">
        <v>143</v>
      </c>
      <c r="J380" s="82"/>
      <c r="K380" s="82" t="s">
        <v>180</v>
      </c>
      <c r="L380" s="82"/>
      <c r="M380" s="82" t="s">
        <v>67</v>
      </c>
      <c r="N380" s="82"/>
      <c r="O380" s="82"/>
    </row>
    <row r="381" spans="1:22" s="2" customFormat="1" ht="30" customHeight="1">
      <c r="B381" s="82"/>
      <c r="C381" s="82" t="s">
        <v>6</v>
      </c>
      <c r="D381" s="82" t="s">
        <v>7</v>
      </c>
      <c r="E381" s="82" t="s">
        <v>6</v>
      </c>
      <c r="F381" s="82" t="s">
        <v>7</v>
      </c>
      <c r="G381" s="82" t="s">
        <v>6</v>
      </c>
      <c r="H381" s="82" t="s">
        <v>7</v>
      </c>
      <c r="I381" s="82" t="s">
        <v>6</v>
      </c>
      <c r="J381" s="82" t="s">
        <v>7</v>
      </c>
      <c r="K381" s="82" t="s">
        <v>6</v>
      </c>
      <c r="L381" s="82" t="s">
        <v>7</v>
      </c>
      <c r="M381" s="82" t="s">
        <v>6</v>
      </c>
      <c r="N381" s="82" t="s">
        <v>7</v>
      </c>
      <c r="O381" s="82" t="s">
        <v>8</v>
      </c>
    </row>
    <row r="382" spans="1:22" s="2" customFormat="1" ht="30" customHeight="1"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1:22" s="2" customFormat="1" ht="30" customHeight="1">
      <c r="B383" s="3" t="s">
        <v>240</v>
      </c>
      <c r="C383" s="3">
        <v>25</v>
      </c>
      <c r="D383" s="3">
        <v>15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10">
        <f>K383+I383+G383+E383+C383</f>
        <v>25</v>
      </c>
      <c r="N383" s="10">
        <f>L383+J383+H383+F383+D383</f>
        <v>15</v>
      </c>
      <c r="O383" s="10">
        <f>M383+N383</f>
        <v>40</v>
      </c>
    </row>
    <row r="384" spans="1:22" s="2" customFormat="1" ht="30" customHeight="1">
      <c r="B384" s="10" t="s">
        <v>67</v>
      </c>
      <c r="C384" s="10">
        <f>C383</f>
        <v>25</v>
      </c>
      <c r="D384" s="10">
        <f t="shared" ref="D384:L384" si="91">D383</f>
        <v>15</v>
      </c>
      <c r="E384" s="10">
        <f t="shared" si="91"/>
        <v>0</v>
      </c>
      <c r="F384" s="10">
        <f t="shared" si="91"/>
        <v>0</v>
      </c>
      <c r="G384" s="10">
        <f t="shared" si="91"/>
        <v>0</v>
      </c>
      <c r="H384" s="10">
        <f t="shared" si="91"/>
        <v>0</v>
      </c>
      <c r="I384" s="10">
        <f t="shared" si="91"/>
        <v>0</v>
      </c>
      <c r="J384" s="10">
        <f t="shared" si="91"/>
        <v>0</v>
      </c>
      <c r="K384" s="10">
        <f t="shared" si="91"/>
        <v>0</v>
      </c>
      <c r="L384" s="10">
        <f t="shared" si="91"/>
        <v>0</v>
      </c>
      <c r="M384" s="10">
        <f>K384+I384+G384+E384+C384</f>
        <v>25</v>
      </c>
      <c r="N384" s="10">
        <f>L384+J384+H384+F384+D384</f>
        <v>15</v>
      </c>
      <c r="O384" s="10">
        <f>M384+N384</f>
        <v>40</v>
      </c>
    </row>
    <row r="385" spans="17:22" ht="30" customHeight="1">
      <c r="Q385" s="2"/>
      <c r="R385" s="2"/>
      <c r="S385" s="2"/>
      <c r="T385" s="2"/>
      <c r="U385" s="2"/>
      <c r="V385" s="2"/>
    </row>
    <row r="386" spans="17:22" ht="30" customHeight="1">
      <c r="Q386" s="2"/>
      <c r="R386" s="2"/>
      <c r="S386" s="2"/>
      <c r="T386" s="2"/>
      <c r="U386" s="2"/>
      <c r="V386" s="2"/>
    </row>
    <row r="387" spans="17:22" ht="30" customHeight="1">
      <c r="Q387" s="2"/>
      <c r="R387" s="2"/>
      <c r="S387" s="2"/>
      <c r="T387" s="2"/>
      <c r="U387" s="2"/>
      <c r="V387" s="2"/>
    </row>
    <row r="388" spans="17:22" ht="30" customHeight="1">
      <c r="Q388" s="2"/>
      <c r="R388" s="2"/>
      <c r="S388" s="2"/>
      <c r="T388" s="2"/>
      <c r="U388" s="2"/>
      <c r="V388" s="2"/>
    </row>
    <row r="389" spans="17:22" ht="30" customHeight="1">
      <c r="Q389" s="2"/>
      <c r="R389" s="2"/>
      <c r="S389" s="2"/>
      <c r="T389" s="2"/>
      <c r="U389" s="2"/>
      <c r="V389" s="2"/>
    </row>
    <row r="390" spans="17:22" ht="30" customHeight="1">
      <c r="Q390" s="2"/>
      <c r="R390" s="2"/>
      <c r="S390" s="2"/>
      <c r="T390" s="2"/>
      <c r="U390" s="2"/>
      <c r="V390" s="2"/>
    </row>
    <row r="391" spans="17:22" ht="30" customHeight="1">
      <c r="Q391" s="2"/>
      <c r="R391" s="2"/>
      <c r="S391" s="2"/>
      <c r="T391" s="2"/>
      <c r="U391" s="2"/>
      <c r="V391" s="2"/>
    </row>
    <row r="392" spans="17:22" ht="30" customHeight="1">
      <c r="Q392" s="2"/>
      <c r="R392" s="2"/>
      <c r="S392" s="2"/>
      <c r="T392" s="2"/>
      <c r="U392" s="2"/>
      <c r="V392" s="2"/>
    </row>
    <row r="393" spans="17:22" ht="30" customHeight="1">
      <c r="Q393" s="2"/>
      <c r="R393" s="2"/>
      <c r="S393" s="2"/>
      <c r="T393" s="2"/>
      <c r="U393" s="2"/>
      <c r="V393" s="2"/>
    </row>
    <row r="394" spans="17:22" ht="30" customHeight="1">
      <c r="Q394" s="2"/>
      <c r="R394" s="2"/>
      <c r="S394" s="2"/>
      <c r="T394" s="2"/>
      <c r="U394" s="2"/>
      <c r="V394" s="2"/>
    </row>
    <row r="395" spans="17:22" ht="30" customHeight="1">
      <c r="Q395" s="2"/>
      <c r="R395" s="2"/>
      <c r="S395" s="2"/>
      <c r="T395" s="2"/>
      <c r="U395" s="2"/>
      <c r="V395" s="2"/>
    </row>
    <row r="396" spans="17:22" ht="30" customHeight="1">
      <c r="Q396" s="2"/>
      <c r="R396" s="2"/>
      <c r="S396" s="2"/>
      <c r="T396" s="2"/>
      <c r="U396" s="2"/>
      <c r="V396" s="2"/>
    </row>
    <row r="397" spans="17:22" ht="30" customHeight="1">
      <c r="V397" s="2"/>
    </row>
    <row r="398" spans="17:22" ht="30" customHeight="1">
      <c r="V398" s="2"/>
    </row>
    <row r="399" spans="17:22" ht="30" customHeight="1">
      <c r="V399" s="2"/>
    </row>
    <row r="400" spans="17:22" ht="30" customHeight="1">
      <c r="V400" s="2"/>
    </row>
    <row r="401" spans="17:22" ht="30" customHeight="1">
      <c r="V401" s="2"/>
    </row>
    <row r="402" spans="17:22" ht="30" customHeight="1">
      <c r="V402" s="2"/>
    </row>
    <row r="403" spans="17:22" ht="30" customHeight="1">
      <c r="V403" s="2"/>
    </row>
    <row r="404" spans="17:22" ht="30" customHeight="1">
      <c r="Q404" s="2"/>
      <c r="R404" s="2"/>
      <c r="S404" s="2"/>
      <c r="T404" s="2"/>
      <c r="U404" s="2"/>
      <c r="V404" s="2"/>
    </row>
    <row r="405" spans="17:22" ht="30" customHeight="1">
      <c r="Q405" s="2"/>
      <c r="R405" s="2"/>
      <c r="S405" s="2"/>
      <c r="T405" s="2"/>
      <c r="U405" s="2"/>
      <c r="V405" s="2"/>
    </row>
    <row r="406" spans="17:22" ht="30" customHeight="1">
      <c r="Q406" s="2"/>
      <c r="R406" s="2"/>
      <c r="S406" s="2"/>
      <c r="T406" s="2"/>
      <c r="U406" s="2"/>
      <c r="V406" s="2"/>
    </row>
    <row r="407" spans="17:22" ht="30" customHeight="1">
      <c r="Q407" s="2"/>
      <c r="R407" s="2"/>
      <c r="S407" s="2"/>
      <c r="T407" s="2"/>
      <c r="U407" s="2"/>
      <c r="V407" s="2"/>
    </row>
    <row r="408" spans="17:22" ht="30" customHeight="1">
      <c r="Q408" s="2"/>
      <c r="R408" s="2"/>
      <c r="S408" s="2"/>
      <c r="T408" s="2"/>
      <c r="U408" s="2"/>
      <c r="V408" s="2"/>
    </row>
    <row r="409" spans="17:22" ht="30" customHeight="1">
      <c r="Q409" s="2"/>
      <c r="R409" s="2"/>
      <c r="S409" s="2"/>
      <c r="T409" s="2"/>
      <c r="U409" s="2"/>
      <c r="V409" s="2"/>
    </row>
    <row r="410" spans="17:22" ht="30" customHeight="1">
      <c r="Q410" s="2"/>
      <c r="R410" s="2"/>
      <c r="S410" s="2"/>
      <c r="T410" s="2"/>
      <c r="U410" s="2"/>
      <c r="V410" s="2"/>
    </row>
    <row r="411" spans="17:22" ht="30" customHeight="1">
      <c r="Q411" s="2"/>
      <c r="R411" s="2"/>
      <c r="S411" s="2"/>
      <c r="T411" s="2"/>
      <c r="U411" s="2"/>
      <c r="V411" s="2"/>
    </row>
    <row r="412" spans="17:22" ht="30" customHeight="1">
      <c r="Q412" s="2"/>
      <c r="R412" s="2"/>
      <c r="S412" s="2"/>
      <c r="T412" s="2"/>
      <c r="U412" s="2"/>
      <c r="V412" s="2"/>
    </row>
    <row r="413" spans="17:22" ht="30" customHeight="1">
      <c r="Q413" s="2"/>
      <c r="R413" s="2"/>
      <c r="S413" s="2"/>
      <c r="T413" s="2"/>
      <c r="U413" s="2"/>
      <c r="V413" s="2"/>
    </row>
    <row r="414" spans="17:22" ht="30" customHeight="1">
      <c r="Q414" s="2"/>
      <c r="R414" s="2"/>
      <c r="S414" s="2"/>
      <c r="T414" s="2"/>
      <c r="U414" s="2"/>
      <c r="V414" s="2"/>
    </row>
    <row r="415" spans="17:22" ht="30" customHeight="1">
      <c r="Q415" s="2"/>
      <c r="R415" s="2"/>
      <c r="S415" s="2"/>
      <c r="T415" s="2"/>
      <c r="U415" s="2"/>
      <c r="V415" s="2"/>
    </row>
    <row r="416" spans="17:22" ht="30" customHeight="1">
      <c r="Q416" s="2"/>
      <c r="R416" s="2"/>
      <c r="S416" s="2"/>
      <c r="T416" s="2"/>
      <c r="U416" s="2"/>
      <c r="V416" s="2"/>
    </row>
    <row r="417" spans="17:22" ht="30" customHeight="1">
      <c r="Q417" s="2"/>
      <c r="R417" s="2"/>
      <c r="S417" s="2"/>
      <c r="T417" s="2"/>
      <c r="U417" s="2"/>
      <c r="V417" s="2"/>
    </row>
    <row r="418" spans="17:22" ht="30" customHeight="1">
      <c r="Q418" s="2"/>
      <c r="R418" s="2"/>
      <c r="S418" s="2"/>
      <c r="T418" s="2"/>
      <c r="U418" s="2"/>
      <c r="V418" s="2"/>
    </row>
    <row r="419" spans="17:22" ht="30" customHeight="1">
      <c r="Q419" s="2"/>
      <c r="R419" s="2"/>
      <c r="S419" s="2"/>
      <c r="T419" s="2"/>
      <c r="U419" s="2"/>
      <c r="V419" s="2"/>
    </row>
    <row r="420" spans="17:22" ht="30" customHeight="1">
      <c r="Q420" s="2"/>
      <c r="R420" s="2"/>
      <c r="S420" s="2"/>
      <c r="T420" s="2"/>
      <c r="U420" s="2"/>
      <c r="V420" s="2"/>
    </row>
    <row r="421" spans="17:22" ht="30" customHeight="1">
      <c r="Q421" s="2"/>
      <c r="R421" s="2"/>
      <c r="S421" s="2"/>
      <c r="T421" s="2"/>
      <c r="U421" s="2"/>
      <c r="V421" s="2"/>
    </row>
    <row r="422" spans="17:22" ht="30" customHeight="1">
      <c r="Q422" s="2"/>
      <c r="R422" s="2"/>
      <c r="S422" s="2"/>
      <c r="T422" s="2"/>
      <c r="U422" s="2"/>
      <c r="V422" s="2"/>
    </row>
    <row r="423" spans="17:22" ht="30" customHeight="1">
      <c r="Q423" s="2"/>
      <c r="R423" s="2"/>
      <c r="S423" s="2"/>
      <c r="T423" s="2"/>
      <c r="U423" s="2"/>
      <c r="V423" s="2"/>
    </row>
    <row r="424" spans="17:22" ht="30" customHeight="1">
      <c r="Q424" s="2"/>
      <c r="R424" s="2"/>
      <c r="S424" s="2"/>
      <c r="T424" s="2"/>
      <c r="U424" s="2"/>
      <c r="V424" s="2"/>
    </row>
    <row r="425" spans="17:22" ht="30" customHeight="1">
      <c r="Q425" s="2"/>
      <c r="R425" s="2"/>
      <c r="S425" s="2"/>
      <c r="T425" s="2"/>
      <c r="U425" s="2"/>
      <c r="V425" s="2"/>
    </row>
    <row r="426" spans="17:22" ht="30" customHeight="1">
      <c r="Q426" s="2"/>
      <c r="R426" s="2"/>
      <c r="S426" s="2"/>
      <c r="T426" s="2"/>
      <c r="U426" s="2"/>
    </row>
    <row r="427" spans="17:22" ht="30" customHeight="1">
      <c r="Q427" s="2"/>
      <c r="R427" s="2"/>
      <c r="S427" s="2"/>
      <c r="T427" s="2"/>
      <c r="U427" s="2"/>
    </row>
    <row r="428" spans="17:22" ht="30" customHeight="1">
      <c r="Q428" s="2"/>
      <c r="R428" s="2"/>
      <c r="S428" s="2"/>
      <c r="T428" s="2"/>
      <c r="U428" s="2"/>
    </row>
    <row r="429" spans="17:22" ht="30" customHeight="1">
      <c r="Q429" s="2"/>
      <c r="R429" s="2"/>
      <c r="S429" s="2"/>
      <c r="T429" s="2"/>
      <c r="U429" s="2"/>
    </row>
    <row r="430" spans="17:22" ht="30" customHeight="1">
      <c r="Q430" s="2"/>
      <c r="R430" s="2"/>
      <c r="S430" s="2"/>
      <c r="T430" s="2"/>
      <c r="U430" s="2"/>
    </row>
    <row r="431" spans="17:22" ht="30" customHeight="1">
      <c r="Q431" s="2"/>
      <c r="R431" s="2"/>
      <c r="S431" s="2"/>
      <c r="T431" s="2"/>
      <c r="U431" s="2"/>
    </row>
    <row r="432" spans="17:22" ht="30" customHeight="1">
      <c r="Q432" s="2"/>
      <c r="R432" s="2"/>
      <c r="S432" s="2"/>
      <c r="T432" s="2"/>
      <c r="U432" s="2"/>
    </row>
    <row r="433" spans="17:22" ht="30" customHeight="1">
      <c r="Q433" s="2"/>
      <c r="R433" s="2"/>
      <c r="S433" s="2"/>
      <c r="T433" s="2"/>
      <c r="U433" s="2"/>
      <c r="V433" s="2"/>
    </row>
    <row r="434" spans="17:22" ht="30" customHeight="1">
      <c r="Q434" s="2"/>
      <c r="R434" s="2"/>
      <c r="S434" s="2"/>
      <c r="T434" s="2"/>
      <c r="U434" s="2"/>
      <c r="V434" s="2"/>
    </row>
    <row r="435" spans="17:22" ht="30" customHeight="1">
      <c r="Q435" s="2"/>
      <c r="R435" s="2"/>
      <c r="S435" s="2"/>
      <c r="T435" s="2"/>
      <c r="U435" s="2"/>
      <c r="V435" s="2"/>
    </row>
    <row r="436" spans="17:22" ht="30" customHeight="1">
      <c r="Q436" s="2"/>
      <c r="R436" s="2"/>
      <c r="S436" s="2"/>
      <c r="T436" s="2"/>
      <c r="U436" s="2"/>
      <c r="V436" s="2"/>
    </row>
    <row r="437" spans="17:22" ht="30" customHeight="1">
      <c r="Q437" s="2"/>
      <c r="R437" s="2"/>
      <c r="S437" s="2"/>
      <c r="T437" s="2"/>
      <c r="U437" s="2"/>
      <c r="V437" s="2"/>
    </row>
    <row r="438" spans="17:22" ht="30" customHeight="1">
      <c r="Q438" s="2"/>
      <c r="R438" s="2"/>
      <c r="S438" s="2"/>
      <c r="T438" s="2"/>
      <c r="U438" s="2"/>
      <c r="V438" s="2"/>
    </row>
    <row r="439" spans="17:22" ht="30" customHeight="1">
      <c r="Q439" s="2"/>
      <c r="R439" s="2"/>
      <c r="S439" s="2"/>
      <c r="T439" s="2"/>
      <c r="U439" s="2"/>
      <c r="V439" s="2"/>
    </row>
    <row r="440" spans="17:22" ht="30" customHeight="1">
      <c r="Q440" s="2"/>
      <c r="R440" s="2"/>
      <c r="S440" s="2"/>
      <c r="T440" s="2"/>
      <c r="U440" s="2"/>
      <c r="V440" s="2"/>
    </row>
    <row r="441" spans="17:22" ht="30" customHeight="1">
      <c r="Q441" s="2"/>
      <c r="R441" s="2"/>
      <c r="S441" s="2"/>
      <c r="T441" s="2"/>
      <c r="U441" s="2"/>
      <c r="V441" s="2"/>
    </row>
    <row r="442" spans="17:22" ht="30" customHeight="1">
      <c r="Q442" s="2"/>
      <c r="R442" s="2"/>
      <c r="S442" s="2"/>
      <c r="T442" s="2"/>
      <c r="U442" s="2"/>
      <c r="V442" s="2"/>
    </row>
    <row r="443" spans="17:22" ht="30" customHeight="1">
      <c r="Q443" s="2"/>
      <c r="R443" s="2"/>
      <c r="S443" s="2"/>
      <c r="T443" s="2"/>
      <c r="U443" s="2"/>
      <c r="V443" s="2"/>
    </row>
    <row r="444" spans="17:22" ht="30" customHeight="1">
      <c r="Q444" s="2"/>
      <c r="R444" s="2"/>
      <c r="S444" s="2"/>
      <c r="T444" s="2"/>
      <c r="U444" s="2"/>
      <c r="V444" s="2"/>
    </row>
    <row r="445" spans="17:22" ht="30" customHeight="1">
      <c r="Q445" s="2"/>
      <c r="R445" s="2"/>
      <c r="S445" s="2"/>
      <c r="T445" s="2"/>
      <c r="U445" s="2"/>
      <c r="V445" s="2"/>
    </row>
    <row r="446" spans="17:22" ht="30" customHeight="1">
      <c r="Q446" s="2"/>
      <c r="R446" s="2"/>
      <c r="S446" s="2"/>
      <c r="T446" s="2"/>
      <c r="U446" s="2"/>
      <c r="V446" s="2"/>
    </row>
    <row r="447" spans="17:22" ht="30" customHeight="1">
      <c r="V447" s="2"/>
    </row>
    <row r="448" spans="17:22" ht="30" customHeight="1">
      <c r="V448" s="2"/>
    </row>
    <row r="449" spans="17:22" ht="30" customHeight="1">
      <c r="V449" s="2"/>
    </row>
    <row r="450" spans="17:22" ht="30" customHeight="1">
      <c r="Q450" s="2"/>
      <c r="R450" s="2"/>
      <c r="S450" s="2"/>
      <c r="T450" s="2"/>
      <c r="U450" s="2"/>
      <c r="V450" s="2"/>
    </row>
    <row r="451" spans="17:22" ht="30" customHeight="1">
      <c r="Q451" s="2"/>
      <c r="R451" s="2"/>
      <c r="S451" s="2"/>
      <c r="T451" s="2"/>
      <c r="U451" s="2"/>
      <c r="V451" s="2"/>
    </row>
    <row r="452" spans="17:22" ht="30" customHeight="1">
      <c r="Q452" s="2"/>
      <c r="R452" s="2"/>
      <c r="S452" s="2"/>
      <c r="T452" s="2"/>
      <c r="U452" s="2"/>
      <c r="V452" s="2"/>
    </row>
    <row r="453" spans="17:22" ht="30" customHeight="1">
      <c r="Q453" s="2"/>
      <c r="R453" s="2"/>
      <c r="S453" s="2"/>
      <c r="T453" s="2"/>
      <c r="U453" s="2"/>
      <c r="V453" s="2"/>
    </row>
    <row r="454" spans="17:22" ht="30" customHeight="1">
      <c r="Q454" s="2"/>
      <c r="R454" s="2"/>
      <c r="S454" s="2"/>
      <c r="T454" s="2"/>
      <c r="U454" s="2"/>
      <c r="V454" s="2"/>
    </row>
    <row r="455" spans="17:22" ht="30" customHeight="1">
      <c r="Q455" s="2"/>
      <c r="R455" s="2"/>
      <c r="S455" s="2"/>
      <c r="T455" s="2"/>
      <c r="U455" s="2"/>
      <c r="V455" s="2"/>
    </row>
    <row r="456" spans="17:22" ht="30" customHeight="1">
      <c r="Q456" s="2"/>
      <c r="R456" s="2"/>
      <c r="S456" s="2"/>
      <c r="T456" s="2"/>
      <c r="U456" s="2"/>
      <c r="V456" s="2"/>
    </row>
    <row r="457" spans="17:22" ht="30" customHeight="1">
      <c r="Q457" s="2"/>
      <c r="R457" s="2"/>
      <c r="S457" s="2"/>
      <c r="T457" s="2"/>
      <c r="U457" s="2"/>
      <c r="V457" s="2"/>
    </row>
    <row r="458" spans="17:22" ht="30" customHeight="1">
      <c r="Q458" s="2"/>
      <c r="R458" s="2"/>
      <c r="S458" s="2"/>
      <c r="T458" s="2"/>
      <c r="U458" s="2"/>
      <c r="V458" s="2"/>
    </row>
    <row r="459" spans="17:22" ht="30" customHeight="1">
      <c r="Q459" s="2"/>
      <c r="R459" s="2"/>
      <c r="S459" s="2"/>
      <c r="T459" s="2"/>
      <c r="U459" s="2"/>
      <c r="V459" s="2"/>
    </row>
    <row r="460" spans="17:22" ht="30" customHeight="1">
      <c r="Q460" s="2"/>
      <c r="R460" s="2"/>
      <c r="S460" s="2"/>
      <c r="T460" s="2"/>
      <c r="U460" s="2"/>
      <c r="V460" s="2"/>
    </row>
    <row r="461" spans="17:22" ht="30" customHeight="1">
      <c r="Q461" s="2"/>
      <c r="R461" s="2"/>
      <c r="S461" s="2"/>
      <c r="T461" s="2"/>
      <c r="U461" s="2"/>
      <c r="V461" s="2"/>
    </row>
    <row r="462" spans="17:22" ht="30" customHeight="1">
      <c r="Q462" s="2"/>
      <c r="R462" s="2"/>
      <c r="S462" s="2"/>
      <c r="T462" s="2"/>
      <c r="U462" s="2"/>
      <c r="V462" s="2"/>
    </row>
    <row r="463" spans="17:22" ht="30" customHeight="1">
      <c r="Q463" s="2"/>
      <c r="R463" s="2"/>
      <c r="S463" s="2"/>
      <c r="T463" s="2"/>
      <c r="U463" s="2"/>
      <c r="V463" s="2"/>
    </row>
    <row r="464" spans="17:22" ht="30" customHeight="1">
      <c r="Q464" s="2"/>
      <c r="R464" s="2"/>
      <c r="S464" s="2"/>
      <c r="T464" s="2"/>
      <c r="U464" s="2"/>
      <c r="V464" s="2"/>
    </row>
    <row r="465" spans="17:22" ht="30" customHeight="1">
      <c r="Q465" s="2"/>
      <c r="R465" s="2"/>
      <c r="S465" s="2"/>
      <c r="T465" s="2"/>
      <c r="U465" s="2"/>
      <c r="V465" s="2"/>
    </row>
    <row r="466" spans="17:22" ht="30" customHeight="1">
      <c r="Q466" s="2"/>
      <c r="R466" s="2"/>
      <c r="S466" s="2"/>
      <c r="T466" s="2"/>
      <c r="U466" s="2"/>
      <c r="V466" s="2"/>
    </row>
    <row r="467" spans="17:22" ht="30" customHeight="1">
      <c r="Q467" s="2"/>
      <c r="R467" s="2"/>
      <c r="S467" s="2"/>
      <c r="T467" s="2"/>
      <c r="U467" s="2"/>
      <c r="V467" s="2"/>
    </row>
    <row r="468" spans="17:22" ht="30" customHeight="1">
      <c r="Q468" s="2"/>
      <c r="R468" s="2"/>
      <c r="S468" s="2"/>
      <c r="T468" s="2"/>
      <c r="U468" s="2"/>
      <c r="V468" s="2"/>
    </row>
    <row r="469" spans="17:22" ht="30" customHeight="1">
      <c r="Q469" s="2"/>
      <c r="R469" s="2"/>
      <c r="S469" s="2"/>
      <c r="T469" s="2"/>
      <c r="U469" s="2"/>
      <c r="V469" s="2"/>
    </row>
    <row r="470" spans="17:22" ht="30" customHeight="1">
      <c r="Q470" s="2"/>
      <c r="R470" s="2"/>
      <c r="S470" s="2"/>
      <c r="T470" s="2"/>
      <c r="U470" s="2"/>
      <c r="V470" s="2"/>
    </row>
    <row r="471" spans="17:22" ht="30" customHeight="1">
      <c r="Q471" s="2"/>
      <c r="R471" s="2"/>
      <c r="S471" s="2"/>
      <c r="T471" s="2"/>
      <c r="U471" s="2"/>
      <c r="V471" s="2"/>
    </row>
    <row r="472" spans="17:22" ht="30" customHeight="1">
      <c r="Q472" s="2"/>
      <c r="R472" s="2"/>
      <c r="S472" s="2"/>
      <c r="T472" s="2"/>
      <c r="U472" s="2"/>
      <c r="V472" s="2"/>
    </row>
    <row r="473" spans="17:22" ht="30" customHeight="1">
      <c r="Q473" s="2"/>
      <c r="R473" s="2"/>
      <c r="S473" s="2"/>
      <c r="T473" s="2"/>
      <c r="U473" s="2"/>
      <c r="V473" s="2"/>
    </row>
    <row r="474" spans="17:22" ht="30" customHeight="1">
      <c r="Q474" s="2"/>
      <c r="R474" s="2"/>
      <c r="S474" s="2"/>
      <c r="T474" s="2"/>
      <c r="U474" s="2"/>
      <c r="V474" s="2"/>
    </row>
    <row r="475" spans="17:22" ht="30" customHeight="1">
      <c r="Q475" s="2"/>
      <c r="R475" s="2"/>
      <c r="S475" s="2"/>
      <c r="T475" s="2"/>
      <c r="U475" s="2"/>
      <c r="V475" s="2"/>
    </row>
    <row r="476" spans="17:22" ht="30" customHeight="1">
      <c r="Q476" s="2"/>
      <c r="R476" s="2"/>
      <c r="S476" s="2"/>
      <c r="T476" s="2"/>
      <c r="U476" s="2"/>
    </row>
    <row r="477" spans="17:22" ht="30" customHeight="1">
      <c r="Q477" s="2"/>
      <c r="R477" s="2"/>
      <c r="S477" s="2"/>
      <c r="T477" s="2"/>
      <c r="U477" s="2"/>
    </row>
    <row r="478" spans="17:22" ht="30" customHeight="1">
      <c r="Q478" s="2"/>
      <c r="R478" s="2"/>
      <c r="S478" s="2"/>
      <c r="T478" s="2"/>
      <c r="U478" s="2"/>
    </row>
    <row r="479" spans="17:22" ht="30" customHeight="1">
      <c r="Q479" s="2"/>
      <c r="R479" s="2"/>
      <c r="S479" s="2"/>
      <c r="T479" s="2"/>
      <c r="U479" s="2"/>
      <c r="V479" s="2"/>
    </row>
    <row r="480" spans="17:22" ht="30" customHeight="1">
      <c r="Q480" s="2"/>
      <c r="R480" s="2"/>
      <c r="S480" s="2"/>
      <c r="T480" s="2"/>
      <c r="U480" s="2"/>
      <c r="V480" s="2"/>
    </row>
    <row r="481" spans="17:22" ht="30" customHeight="1">
      <c r="Q481" s="2"/>
      <c r="R481" s="2"/>
      <c r="S481" s="2"/>
      <c r="T481" s="2"/>
      <c r="U481" s="2"/>
      <c r="V481" s="2"/>
    </row>
    <row r="482" spans="17:22" ht="30" customHeight="1">
      <c r="Q482" s="2"/>
      <c r="R482" s="2"/>
      <c r="S482" s="2"/>
      <c r="T482" s="2"/>
      <c r="U482" s="2"/>
      <c r="V482" s="2"/>
    </row>
    <row r="483" spans="17:22" ht="30" customHeight="1">
      <c r="Q483" s="2"/>
      <c r="R483" s="2"/>
      <c r="S483" s="2"/>
      <c r="T483" s="2"/>
      <c r="U483" s="2"/>
      <c r="V483" s="2"/>
    </row>
    <row r="484" spans="17:22" ht="30" customHeight="1">
      <c r="Q484" s="2"/>
      <c r="R484" s="2"/>
      <c r="S484" s="2"/>
      <c r="T484" s="2"/>
      <c r="U484" s="2"/>
      <c r="V484" s="2"/>
    </row>
    <row r="485" spans="17:22" ht="30" customHeight="1">
      <c r="Q485" s="2"/>
      <c r="R485" s="2"/>
      <c r="S485" s="2"/>
      <c r="T485" s="2"/>
      <c r="U485" s="2"/>
      <c r="V485" s="2"/>
    </row>
    <row r="486" spans="17:22" ht="30" customHeight="1">
      <c r="Q486" s="2"/>
      <c r="R486" s="2"/>
      <c r="S486" s="2"/>
      <c r="T486" s="2"/>
      <c r="U486" s="2"/>
      <c r="V486" s="2"/>
    </row>
    <row r="487" spans="17:22" ht="30" customHeight="1">
      <c r="Q487" s="2"/>
      <c r="R487" s="2"/>
      <c r="S487" s="2"/>
      <c r="T487" s="2"/>
      <c r="U487" s="2"/>
      <c r="V487" s="2"/>
    </row>
    <row r="488" spans="17:22" ht="30" customHeight="1">
      <c r="Q488" s="2"/>
      <c r="R488" s="2"/>
      <c r="S488" s="2"/>
      <c r="T488" s="2"/>
      <c r="U488" s="2"/>
      <c r="V488" s="2"/>
    </row>
    <row r="489" spans="17:22" ht="30" customHeight="1">
      <c r="Q489" s="2"/>
      <c r="R489" s="2"/>
      <c r="S489" s="2"/>
      <c r="T489" s="2"/>
      <c r="U489" s="2"/>
      <c r="V489" s="2"/>
    </row>
    <row r="490" spans="17:22" ht="30" customHeight="1">
      <c r="Q490" s="2"/>
      <c r="R490" s="2"/>
      <c r="S490" s="2"/>
      <c r="T490" s="2"/>
      <c r="U490" s="2"/>
      <c r="V490" s="2"/>
    </row>
    <row r="491" spans="17:22" ht="30" customHeight="1">
      <c r="Q491" s="2"/>
      <c r="R491" s="2"/>
      <c r="S491" s="2"/>
      <c r="T491" s="2"/>
      <c r="U491" s="2"/>
      <c r="V491" s="2"/>
    </row>
    <row r="492" spans="17:22" ht="30" customHeight="1">
      <c r="Q492" s="2"/>
      <c r="R492" s="2"/>
      <c r="S492" s="2"/>
      <c r="T492" s="2"/>
      <c r="U492" s="2"/>
      <c r="V492" s="2"/>
    </row>
    <row r="493" spans="17:22" ht="30" customHeight="1">
      <c r="Q493" s="2"/>
      <c r="R493" s="2"/>
      <c r="S493" s="2"/>
      <c r="T493" s="2"/>
      <c r="U493" s="2"/>
      <c r="V493" s="2"/>
    </row>
    <row r="494" spans="17:22" ht="30" customHeight="1">
      <c r="S494" s="2"/>
      <c r="T494" s="2"/>
      <c r="U494" s="2"/>
      <c r="V494" s="2"/>
    </row>
    <row r="495" spans="17:22" ht="30" customHeight="1">
      <c r="S495" s="2"/>
      <c r="T495" s="2"/>
      <c r="U495" s="2"/>
      <c r="V495" s="2"/>
    </row>
    <row r="496" spans="17:22" ht="30" customHeight="1">
      <c r="S496" s="2"/>
      <c r="T496" s="2"/>
      <c r="U496" s="2"/>
      <c r="V496" s="2"/>
    </row>
    <row r="497" spans="19:22" ht="30" customHeight="1">
      <c r="S497" s="2"/>
      <c r="T497" s="2"/>
      <c r="U497" s="2"/>
      <c r="V497" s="2"/>
    </row>
    <row r="498" spans="19:22" ht="30" customHeight="1">
      <c r="S498" s="2"/>
      <c r="T498" s="2"/>
      <c r="U498" s="2"/>
      <c r="V498" s="2"/>
    </row>
    <row r="499" spans="19:22" ht="30" customHeight="1">
      <c r="S499" s="2"/>
      <c r="T499" s="2"/>
      <c r="U499" s="2"/>
      <c r="V499" s="2"/>
    </row>
    <row r="500" spans="19:22" ht="30" customHeight="1">
      <c r="S500" s="2"/>
      <c r="T500" s="2"/>
      <c r="U500" s="2"/>
      <c r="V500" s="2"/>
    </row>
    <row r="501" spans="19:22" ht="30" customHeight="1">
      <c r="S501" s="2"/>
      <c r="T501" s="2"/>
      <c r="U501" s="2"/>
      <c r="V501" s="2"/>
    </row>
    <row r="502" spans="19:22" ht="30" customHeight="1">
      <c r="S502" s="2"/>
      <c r="T502" s="2"/>
      <c r="U502" s="2"/>
      <c r="V502" s="2"/>
    </row>
    <row r="503" spans="19:22" ht="30" customHeight="1">
      <c r="S503" s="2"/>
      <c r="T503" s="2"/>
      <c r="U503" s="2"/>
      <c r="V503" s="2"/>
    </row>
    <row r="504" spans="19:22" ht="30" customHeight="1">
      <c r="S504" s="2"/>
      <c r="T504" s="2"/>
      <c r="U504" s="2"/>
      <c r="V504" s="2"/>
    </row>
    <row r="505" spans="19:22" ht="30" customHeight="1">
      <c r="S505" s="2"/>
      <c r="T505" s="2"/>
      <c r="U505" s="2"/>
      <c r="V505" s="2"/>
    </row>
    <row r="506" spans="19:22" ht="30" customHeight="1">
      <c r="S506" s="2"/>
      <c r="T506" s="2"/>
      <c r="U506" s="2"/>
      <c r="V506" s="2"/>
    </row>
    <row r="507" spans="19:22" ht="30" customHeight="1">
      <c r="S507" s="2"/>
      <c r="T507" s="2"/>
      <c r="U507" s="2"/>
      <c r="V507" s="2"/>
    </row>
    <row r="508" spans="19:22" ht="30" customHeight="1">
      <c r="S508" s="2"/>
      <c r="T508" s="2"/>
      <c r="U508" s="2"/>
      <c r="V508" s="2"/>
    </row>
    <row r="509" spans="19:22" ht="30" customHeight="1">
      <c r="S509" s="2"/>
      <c r="T509" s="2"/>
      <c r="U509" s="2"/>
      <c r="V509" s="2"/>
    </row>
    <row r="510" spans="19:22" ht="30" customHeight="1">
      <c r="S510" s="2"/>
      <c r="T510" s="2"/>
      <c r="U510" s="2"/>
      <c r="V510" s="2"/>
    </row>
    <row r="511" spans="19:22" ht="30" customHeight="1">
      <c r="S511" s="2"/>
      <c r="T511" s="2"/>
      <c r="U511" s="2"/>
      <c r="V511" s="2"/>
    </row>
    <row r="512" spans="19:22" ht="30" customHeight="1">
      <c r="S512" s="2"/>
      <c r="T512" s="2"/>
      <c r="U512" s="2"/>
      <c r="V512" s="2"/>
    </row>
    <row r="513" spans="19:22" ht="30" customHeight="1">
      <c r="S513" s="2"/>
      <c r="T513" s="2"/>
      <c r="U513" s="2"/>
      <c r="V513" s="2"/>
    </row>
    <row r="514" spans="19:22" ht="30" customHeight="1">
      <c r="S514" s="2"/>
      <c r="T514" s="2"/>
      <c r="U514" s="2"/>
      <c r="V514" s="2"/>
    </row>
    <row r="515" spans="19:22" ht="30" customHeight="1">
      <c r="S515" s="2"/>
      <c r="T515" s="2"/>
      <c r="U515" s="2"/>
      <c r="V515" s="2"/>
    </row>
    <row r="516" spans="19:22" ht="30" customHeight="1">
      <c r="S516" s="2"/>
      <c r="T516" s="2"/>
      <c r="U516" s="2"/>
      <c r="V516" s="2"/>
    </row>
    <row r="517" spans="19:22" ht="30" customHeight="1">
      <c r="S517" s="2"/>
      <c r="T517" s="2"/>
      <c r="U517" s="2"/>
      <c r="V517" s="2"/>
    </row>
    <row r="518" spans="19:22" ht="30" customHeight="1">
      <c r="S518" s="2"/>
      <c r="T518" s="2"/>
      <c r="U518" s="2"/>
      <c r="V518" s="2"/>
    </row>
    <row r="519" spans="19:22" ht="30" customHeight="1">
      <c r="S519" s="2"/>
      <c r="T519" s="2"/>
      <c r="U519" s="2"/>
      <c r="V519" s="2"/>
    </row>
    <row r="520" spans="19:22" ht="30" customHeight="1">
      <c r="S520" s="2"/>
      <c r="T520" s="2"/>
      <c r="U520" s="2"/>
      <c r="V520" s="2"/>
    </row>
    <row r="521" spans="19:22" ht="30" customHeight="1">
      <c r="S521" s="2"/>
      <c r="T521" s="2"/>
      <c r="U521" s="2"/>
      <c r="V521" s="2"/>
    </row>
    <row r="522" spans="19:22" ht="30" customHeight="1">
      <c r="S522" s="2"/>
      <c r="T522" s="2"/>
      <c r="U522" s="2"/>
      <c r="V522" s="2"/>
    </row>
    <row r="523" spans="19:22" ht="30" customHeight="1">
      <c r="S523" s="2"/>
      <c r="T523" s="2"/>
      <c r="U523" s="2"/>
      <c r="V523" s="2"/>
    </row>
    <row r="524" spans="19:22" ht="30" customHeight="1">
      <c r="S524" s="2"/>
      <c r="T524" s="2"/>
      <c r="U524" s="2"/>
      <c r="V524" s="2"/>
    </row>
    <row r="525" spans="19:22" ht="30" customHeight="1">
      <c r="S525" s="2"/>
      <c r="T525" s="2"/>
      <c r="U525" s="2"/>
      <c r="V525" s="2"/>
    </row>
    <row r="526" spans="19:22" ht="30" customHeight="1">
      <c r="S526" s="2"/>
      <c r="T526" s="2"/>
      <c r="U526" s="2"/>
      <c r="V526" s="2"/>
    </row>
    <row r="527" spans="19:22" ht="30" customHeight="1">
      <c r="S527" s="2"/>
      <c r="T527" s="2"/>
      <c r="U527" s="2"/>
      <c r="V527" s="2"/>
    </row>
    <row r="528" spans="19:22" ht="30" customHeight="1">
      <c r="S528" s="2"/>
      <c r="T528" s="2"/>
      <c r="U528" s="2"/>
      <c r="V528" s="2"/>
    </row>
    <row r="529" spans="19:22" ht="30" customHeight="1">
      <c r="S529" s="2"/>
      <c r="T529" s="2"/>
      <c r="U529" s="2"/>
      <c r="V529" s="2"/>
    </row>
    <row r="530" spans="19:22" ht="30" customHeight="1">
      <c r="S530" s="2"/>
      <c r="T530" s="2"/>
      <c r="U530" s="2"/>
      <c r="V530" s="2"/>
    </row>
    <row r="531" spans="19:22" ht="30" customHeight="1">
      <c r="S531" s="2"/>
      <c r="T531" s="2"/>
      <c r="U531" s="2"/>
      <c r="V531" s="2"/>
    </row>
    <row r="532" spans="19:22" ht="30" customHeight="1">
      <c r="S532" s="2"/>
      <c r="T532" s="2"/>
      <c r="U532" s="2"/>
      <c r="V532" s="2"/>
    </row>
    <row r="533" spans="19:22" ht="30" customHeight="1">
      <c r="S533" s="2"/>
      <c r="T533" s="2"/>
      <c r="U533" s="2"/>
      <c r="V533" s="2"/>
    </row>
    <row r="534" spans="19:22" ht="30" customHeight="1">
      <c r="S534" s="2"/>
      <c r="T534" s="2"/>
      <c r="U534" s="2"/>
      <c r="V534" s="2"/>
    </row>
    <row r="535" spans="19:22" ht="30" customHeight="1">
      <c r="S535" s="2"/>
      <c r="T535" s="2"/>
      <c r="U535" s="2"/>
      <c r="V535" s="2"/>
    </row>
    <row r="536" spans="19:22" ht="30" customHeight="1">
      <c r="S536" s="2"/>
      <c r="T536" s="2"/>
      <c r="U536" s="2"/>
      <c r="V536" s="2"/>
    </row>
    <row r="537" spans="19:22" ht="30" customHeight="1">
      <c r="S537" s="2"/>
      <c r="T537" s="2"/>
      <c r="U537" s="2"/>
      <c r="V537" s="2"/>
    </row>
    <row r="538" spans="19:22" ht="30" customHeight="1">
      <c r="S538" s="2"/>
      <c r="T538" s="2"/>
      <c r="U538" s="2"/>
      <c r="V538" s="2"/>
    </row>
    <row r="539" spans="19:22" ht="30" customHeight="1">
      <c r="S539" s="2"/>
      <c r="T539" s="2"/>
      <c r="U539" s="2"/>
      <c r="V539" s="2"/>
    </row>
    <row r="540" spans="19:22" ht="30" customHeight="1">
      <c r="S540" s="2"/>
      <c r="T540" s="2"/>
      <c r="U540" s="2"/>
      <c r="V540" s="2"/>
    </row>
    <row r="541" spans="19:22" ht="30" customHeight="1">
      <c r="S541" s="2"/>
      <c r="T541" s="2"/>
      <c r="U541" s="2"/>
      <c r="V541" s="2"/>
    </row>
    <row r="542" spans="19:22" ht="30" customHeight="1">
      <c r="S542" s="2"/>
      <c r="T542" s="2"/>
      <c r="U542" s="2"/>
      <c r="V542" s="2"/>
    </row>
    <row r="543" spans="19:22" ht="30" customHeight="1">
      <c r="S543" s="2"/>
      <c r="T543" s="2"/>
      <c r="U543" s="2"/>
      <c r="V543" s="2"/>
    </row>
    <row r="544" spans="19:22" ht="30" customHeight="1">
      <c r="S544" s="2"/>
      <c r="T544" s="2"/>
      <c r="U544" s="2"/>
      <c r="V544" s="2"/>
    </row>
    <row r="545" spans="19:22" ht="30" customHeight="1">
      <c r="S545" s="2"/>
      <c r="T545" s="2"/>
      <c r="U545" s="2"/>
      <c r="V545" s="2"/>
    </row>
    <row r="546" spans="19:22" ht="30" customHeight="1">
      <c r="S546" s="2"/>
      <c r="T546" s="2"/>
      <c r="U546" s="2"/>
      <c r="V546" s="2"/>
    </row>
    <row r="547" spans="19:22" ht="30" customHeight="1">
      <c r="S547" s="2"/>
      <c r="T547" s="2"/>
      <c r="U547" s="2"/>
      <c r="V547" s="2"/>
    </row>
    <row r="548" spans="19:22" ht="30" customHeight="1">
      <c r="S548" s="2"/>
      <c r="T548" s="2"/>
      <c r="U548" s="2"/>
      <c r="V548" s="2"/>
    </row>
    <row r="549" spans="19:22" ht="30" customHeight="1">
      <c r="S549" s="2"/>
      <c r="T549" s="2"/>
      <c r="U549" s="2"/>
      <c r="V549" s="2"/>
    </row>
    <row r="550" spans="19:22" ht="30" customHeight="1">
      <c r="S550" s="2"/>
      <c r="T550" s="2"/>
      <c r="U550" s="2"/>
      <c r="V550" s="2"/>
    </row>
    <row r="551" spans="19:22" ht="30" customHeight="1">
      <c r="S551" s="2"/>
      <c r="T551" s="2"/>
      <c r="U551" s="2"/>
      <c r="V551" s="2"/>
    </row>
    <row r="552" spans="19:22" ht="30" customHeight="1">
      <c r="S552" s="2"/>
      <c r="T552" s="2"/>
      <c r="U552" s="2"/>
      <c r="V552" s="2"/>
    </row>
    <row r="553" spans="19:22" ht="30" customHeight="1">
      <c r="S553" s="2"/>
      <c r="T553" s="2"/>
      <c r="U553" s="2"/>
      <c r="V553" s="2"/>
    </row>
    <row r="554" spans="19:22" ht="30" customHeight="1">
      <c r="S554" s="2"/>
      <c r="T554" s="2"/>
      <c r="U554" s="2"/>
      <c r="V554" s="2"/>
    </row>
    <row r="555" spans="19:22" ht="30" customHeight="1">
      <c r="S555" s="2"/>
      <c r="T555" s="2"/>
      <c r="U555" s="2"/>
      <c r="V555" s="2"/>
    </row>
    <row r="556" spans="19:22" ht="30" customHeight="1">
      <c r="S556" s="2"/>
      <c r="T556" s="2"/>
      <c r="U556" s="2"/>
      <c r="V556" s="2"/>
    </row>
    <row r="557" spans="19:22" ht="30" customHeight="1">
      <c r="S557" s="2"/>
      <c r="T557" s="2"/>
      <c r="U557" s="2"/>
      <c r="V557" s="2"/>
    </row>
    <row r="558" spans="19:22" ht="30" customHeight="1">
      <c r="S558" s="2"/>
      <c r="T558" s="2"/>
      <c r="U558" s="2"/>
      <c r="V558" s="2"/>
    </row>
    <row r="559" spans="19:22" ht="30" customHeight="1">
      <c r="S559" s="2"/>
      <c r="T559" s="2"/>
      <c r="U559" s="2"/>
      <c r="V559" s="2"/>
    </row>
    <row r="560" spans="19:22" ht="30" customHeight="1">
      <c r="S560" s="2"/>
      <c r="T560" s="2"/>
      <c r="U560" s="2"/>
      <c r="V560" s="2"/>
    </row>
    <row r="561" spans="19:22" ht="30" customHeight="1">
      <c r="S561" s="2"/>
      <c r="T561" s="2"/>
      <c r="U561" s="2"/>
      <c r="V561" s="2"/>
    </row>
    <row r="562" spans="19:22" ht="30" customHeight="1">
      <c r="S562" s="2"/>
      <c r="T562" s="2"/>
      <c r="U562" s="2"/>
      <c r="V562" s="2"/>
    </row>
    <row r="563" spans="19:22" ht="30" customHeight="1">
      <c r="S563" s="2"/>
      <c r="T563" s="2"/>
      <c r="U563" s="2"/>
      <c r="V563" s="2"/>
    </row>
    <row r="564" spans="19:22" ht="30" customHeight="1">
      <c r="S564" s="2"/>
      <c r="T564" s="2"/>
      <c r="U564" s="2"/>
      <c r="V564" s="2"/>
    </row>
    <row r="565" spans="19:22" ht="30" customHeight="1">
      <c r="S565" s="2"/>
      <c r="T565" s="2"/>
      <c r="U565" s="2"/>
      <c r="V565" s="2"/>
    </row>
    <row r="566" spans="19:22" ht="30" customHeight="1">
      <c r="S566" s="2"/>
      <c r="T566" s="2"/>
      <c r="U566" s="2"/>
      <c r="V566" s="2"/>
    </row>
    <row r="567" spans="19:22" ht="30" customHeight="1">
      <c r="S567" s="2"/>
      <c r="T567" s="2"/>
      <c r="U567" s="2"/>
      <c r="V567" s="2"/>
    </row>
    <row r="568" spans="19:22" ht="30" customHeight="1">
      <c r="S568" s="2"/>
      <c r="T568" s="2"/>
      <c r="U568" s="2"/>
      <c r="V568" s="2"/>
    </row>
    <row r="569" spans="19:22" ht="30" customHeight="1">
      <c r="S569" s="2"/>
      <c r="T569" s="2"/>
      <c r="U569" s="2"/>
      <c r="V569" s="2"/>
    </row>
    <row r="570" spans="19:22" ht="30" customHeight="1">
      <c r="S570" s="2"/>
      <c r="T570" s="2"/>
      <c r="U570" s="2"/>
      <c r="V570" s="2"/>
    </row>
    <row r="571" spans="19:22" ht="30" customHeight="1">
      <c r="S571" s="2"/>
      <c r="T571" s="2"/>
      <c r="U571" s="2"/>
      <c r="V571" s="2"/>
    </row>
    <row r="572" spans="19:22" ht="30" customHeight="1">
      <c r="V572" s="2"/>
    </row>
    <row r="573" spans="19:22" ht="30" customHeight="1">
      <c r="S573" s="2"/>
      <c r="T573" s="2"/>
      <c r="U573" s="2"/>
      <c r="V573" s="2"/>
    </row>
    <row r="574" spans="19:22" ht="30" customHeight="1">
      <c r="S574" s="2"/>
      <c r="T574" s="2"/>
      <c r="U574" s="2"/>
      <c r="V574" s="2"/>
    </row>
    <row r="575" spans="19:22" ht="30" customHeight="1">
      <c r="V575" s="2"/>
    </row>
    <row r="576" spans="19:22" ht="30" customHeight="1">
      <c r="S576" s="2"/>
      <c r="T576" s="2"/>
      <c r="U576" s="2"/>
      <c r="V576" s="2"/>
    </row>
    <row r="577" spans="19:22" ht="30" customHeight="1">
      <c r="S577" s="2"/>
      <c r="T577" s="2"/>
      <c r="U577" s="2"/>
      <c r="V577" s="2"/>
    </row>
    <row r="578" spans="19:22" ht="30" customHeight="1">
      <c r="S578" s="2"/>
      <c r="T578" s="2"/>
      <c r="U578" s="2"/>
      <c r="V578" s="2"/>
    </row>
    <row r="579" spans="19:22" ht="30" customHeight="1">
      <c r="S579" s="2"/>
      <c r="T579" s="2"/>
      <c r="U579" s="2"/>
      <c r="V579" s="2"/>
    </row>
    <row r="580" spans="19:22" ht="30" customHeight="1">
      <c r="V580" s="2"/>
    </row>
    <row r="581" spans="19:22" ht="30" customHeight="1">
      <c r="V581" s="2"/>
    </row>
    <row r="582" spans="19:22" ht="30" customHeight="1">
      <c r="V582" s="2"/>
    </row>
    <row r="583" spans="19:22" ht="30" customHeight="1">
      <c r="V583" s="2"/>
    </row>
    <row r="584" spans="19:22" ht="30" customHeight="1">
      <c r="V584" s="2"/>
    </row>
    <row r="585" spans="19:22" ht="30" customHeight="1">
      <c r="S585" s="2"/>
      <c r="T585" s="2"/>
      <c r="U585" s="2"/>
      <c r="V585" s="2"/>
    </row>
    <row r="586" spans="19:22" ht="30" customHeight="1">
      <c r="S586" s="2"/>
      <c r="T586" s="2"/>
      <c r="U586" s="2"/>
      <c r="V586" s="2"/>
    </row>
    <row r="587" spans="19:22" ht="30" customHeight="1">
      <c r="S587" s="2"/>
      <c r="T587" s="2"/>
      <c r="U587" s="2"/>
      <c r="V587" s="2"/>
    </row>
    <row r="588" spans="19:22" ht="30" customHeight="1">
      <c r="S588" s="2"/>
      <c r="T588" s="2"/>
      <c r="U588" s="2"/>
      <c r="V588" s="2"/>
    </row>
    <row r="589" spans="19:22" ht="30" customHeight="1">
      <c r="S589" s="2"/>
      <c r="T589" s="2"/>
      <c r="U589" s="2"/>
      <c r="V589" s="2"/>
    </row>
    <row r="590" spans="19:22" ht="30" customHeight="1">
      <c r="S590" s="2"/>
      <c r="T590" s="2"/>
      <c r="U590" s="2"/>
      <c r="V590" s="2"/>
    </row>
    <row r="591" spans="19:22" ht="30" customHeight="1">
      <c r="S591" s="2"/>
      <c r="T591" s="2"/>
      <c r="U591" s="2"/>
      <c r="V591" s="2"/>
    </row>
    <row r="592" spans="19:22" ht="30" customHeight="1">
      <c r="V592" s="2"/>
    </row>
    <row r="593" spans="22:22" ht="30" customHeight="1">
      <c r="V593" s="2"/>
    </row>
    <row r="594" spans="22:22" ht="30" customHeight="1">
      <c r="V594" s="2"/>
    </row>
    <row r="595" spans="22:22" ht="30" customHeight="1">
      <c r="V595" s="2"/>
    </row>
    <row r="596" spans="22:22" ht="30" customHeight="1">
      <c r="V596" s="2"/>
    </row>
    <row r="597" spans="22:22" ht="30" customHeight="1">
      <c r="V597" s="2"/>
    </row>
    <row r="598" spans="22:22" ht="30" customHeight="1">
      <c r="V598" s="2"/>
    </row>
    <row r="599" spans="22:22" ht="30" customHeight="1">
      <c r="V599" s="2"/>
    </row>
    <row r="600" spans="22:22" ht="30" customHeight="1">
      <c r="V600" s="2"/>
    </row>
    <row r="602" spans="22:22" ht="30" customHeight="1">
      <c r="V602" s="2"/>
    </row>
    <row r="603" spans="22:22" ht="30" customHeight="1">
      <c r="V603" s="2"/>
    </row>
    <row r="605" spans="22:22" ht="30" customHeight="1">
      <c r="V605" s="2"/>
    </row>
    <row r="606" spans="22:22" ht="30" customHeight="1">
      <c r="V606" s="2"/>
    </row>
    <row r="607" spans="22:22" ht="30" customHeight="1">
      <c r="V607" s="2"/>
    </row>
    <row r="608" spans="22:22" ht="30" customHeight="1">
      <c r="V608" s="2"/>
    </row>
    <row r="614" spans="22:22" ht="30" customHeight="1">
      <c r="V614" s="2"/>
    </row>
    <row r="615" spans="22:22" ht="30" customHeight="1">
      <c r="V615" s="2"/>
    </row>
    <row r="616" spans="22:22" ht="30" customHeight="1">
      <c r="V616" s="2"/>
    </row>
    <row r="617" spans="22:22" ht="30" customHeight="1">
      <c r="V617" s="2"/>
    </row>
    <row r="618" spans="22:22" ht="30" customHeight="1">
      <c r="V618" s="2"/>
    </row>
    <row r="619" spans="22:22" ht="30" customHeight="1">
      <c r="V619" s="2"/>
    </row>
    <row r="620" spans="22:22" ht="30" customHeight="1">
      <c r="V620" s="2"/>
    </row>
  </sheetData>
  <mergeCells count="250">
    <mergeCell ref="A371:B371"/>
    <mergeCell ref="A370:B370"/>
    <mergeCell ref="A372:B372"/>
    <mergeCell ref="A341:O341"/>
    <mergeCell ref="A342:B344"/>
    <mergeCell ref="A345:B345"/>
    <mergeCell ref="A333:B333"/>
    <mergeCell ref="A346:A348"/>
    <mergeCell ref="A349:A353"/>
    <mergeCell ref="A354:A360"/>
    <mergeCell ref="A361:A365"/>
    <mergeCell ref="A366:A368"/>
    <mergeCell ref="K343:K344"/>
    <mergeCell ref="L343:L344"/>
    <mergeCell ref="M343:M344"/>
    <mergeCell ref="N343:N344"/>
    <mergeCell ref="O343:O344"/>
    <mergeCell ref="E343:E344"/>
    <mergeCell ref="F343:F344"/>
    <mergeCell ref="G343:G344"/>
    <mergeCell ref="H343:H344"/>
    <mergeCell ref="I343:I344"/>
    <mergeCell ref="J343:J344"/>
    <mergeCell ref="A332:B332"/>
    <mergeCell ref="A326:B326"/>
    <mergeCell ref="A325:B325"/>
    <mergeCell ref="A327:A331"/>
    <mergeCell ref="A320:A324"/>
    <mergeCell ref="A302:B302"/>
    <mergeCell ref="A308:B309"/>
    <mergeCell ref="A307:O307"/>
    <mergeCell ref="A369:B369"/>
    <mergeCell ref="A319:B319"/>
    <mergeCell ref="A318:B318"/>
    <mergeCell ref="A317:B317"/>
    <mergeCell ref="A316:B316"/>
    <mergeCell ref="A315:B315"/>
    <mergeCell ref="A314:B314"/>
    <mergeCell ref="A313:B313"/>
    <mergeCell ref="C342:D342"/>
    <mergeCell ref="E342:F342"/>
    <mergeCell ref="G342:H342"/>
    <mergeCell ref="I342:J342"/>
    <mergeCell ref="K342:L342"/>
    <mergeCell ref="M342:O342"/>
    <mergeCell ref="C343:C344"/>
    <mergeCell ref="D343:D344"/>
    <mergeCell ref="A274:B274"/>
    <mergeCell ref="A273:B273"/>
    <mergeCell ref="A272:B272"/>
    <mergeCell ref="A271:B271"/>
    <mergeCell ref="A282:B282"/>
    <mergeCell ref="A281:B281"/>
    <mergeCell ref="A278:A280"/>
    <mergeCell ref="A290:A295"/>
    <mergeCell ref="A283:A287"/>
    <mergeCell ref="A301:B301"/>
    <mergeCell ref="A300:B300"/>
    <mergeCell ref="A312:B312"/>
    <mergeCell ref="A311:B311"/>
    <mergeCell ref="A310:B310"/>
    <mergeCell ref="A277:B277"/>
    <mergeCell ref="A276:B276"/>
    <mergeCell ref="A275:B275"/>
    <mergeCell ref="A289:B289"/>
    <mergeCell ref="A288:B288"/>
    <mergeCell ref="A299:B299"/>
    <mergeCell ref="A298:B298"/>
    <mergeCell ref="A297:B297"/>
    <mergeCell ref="A296:B296"/>
    <mergeCell ref="A221:B221"/>
    <mergeCell ref="A222:B222"/>
    <mergeCell ref="A223:B223"/>
    <mergeCell ref="A224:A226"/>
    <mergeCell ref="A228:A234"/>
    <mergeCell ref="A227:B227"/>
    <mergeCell ref="A268:O268"/>
    <mergeCell ref="A269:B270"/>
    <mergeCell ref="B244:O244"/>
    <mergeCell ref="B245:B246"/>
    <mergeCell ref="C245:D245"/>
    <mergeCell ref="E245:F245"/>
    <mergeCell ref="G245:H245"/>
    <mergeCell ref="I245:J245"/>
    <mergeCell ref="K245:L245"/>
    <mergeCell ref="M245:O245"/>
    <mergeCell ref="A235:B235"/>
    <mergeCell ref="A236:B236"/>
    <mergeCell ref="A237:B237"/>
    <mergeCell ref="A238:B238"/>
    <mergeCell ref="A212:B212"/>
    <mergeCell ref="A214:B214"/>
    <mergeCell ref="A213:B213"/>
    <mergeCell ref="A215:B215"/>
    <mergeCell ref="A216:B216"/>
    <mergeCell ref="A217:B217"/>
    <mergeCell ref="A218:B218"/>
    <mergeCell ref="A219:B219"/>
    <mergeCell ref="A220:B220"/>
    <mergeCell ref="A165:B165"/>
    <mergeCell ref="A163:B163"/>
    <mergeCell ref="A164:B164"/>
    <mergeCell ref="A199:A206"/>
    <mergeCell ref="A207:A210"/>
    <mergeCell ref="A211:B211"/>
    <mergeCell ref="A197:B198"/>
    <mergeCell ref="A196:O196"/>
    <mergeCell ref="C197:D197"/>
    <mergeCell ref="E197:F197"/>
    <mergeCell ref="G197:H197"/>
    <mergeCell ref="I197:J197"/>
    <mergeCell ref="K197:L197"/>
    <mergeCell ref="M197:O197"/>
    <mergeCell ref="B169:B170"/>
    <mergeCell ref="C169:D169"/>
    <mergeCell ref="E169:F169"/>
    <mergeCell ref="G169:H169"/>
    <mergeCell ref="I169:J169"/>
    <mergeCell ref="K169:L169"/>
    <mergeCell ref="M169:O169"/>
    <mergeCell ref="B168:O168"/>
    <mergeCell ref="K123:K124"/>
    <mergeCell ref="L123:L124"/>
    <mergeCell ref="M123:M124"/>
    <mergeCell ref="N123:N124"/>
    <mergeCell ref="O123:O124"/>
    <mergeCell ref="E123:E124"/>
    <mergeCell ref="F123:F124"/>
    <mergeCell ref="G123:G124"/>
    <mergeCell ref="H123:H124"/>
    <mergeCell ref="I123:I124"/>
    <mergeCell ref="J123:J124"/>
    <mergeCell ref="A1:O1"/>
    <mergeCell ref="A31:B31"/>
    <mergeCell ref="A69:B70"/>
    <mergeCell ref="A71:A82"/>
    <mergeCell ref="A68:O68"/>
    <mergeCell ref="A85:B85"/>
    <mergeCell ref="A25:A27"/>
    <mergeCell ref="A28:A30"/>
    <mergeCell ref="A4:A17"/>
    <mergeCell ref="A83:B83"/>
    <mergeCell ref="A84:B84"/>
    <mergeCell ref="I2:J2"/>
    <mergeCell ref="K2:L2"/>
    <mergeCell ref="M2:O2"/>
    <mergeCell ref="A32:A34"/>
    <mergeCell ref="A47:B47"/>
    <mergeCell ref="A46:B46"/>
    <mergeCell ref="A45:B45"/>
    <mergeCell ref="A44:B44"/>
    <mergeCell ref="A43:B43"/>
    <mergeCell ref="A42:B42"/>
    <mergeCell ref="A41:B41"/>
    <mergeCell ref="A40:B40"/>
    <mergeCell ref="A36:B36"/>
    <mergeCell ref="B379:O379"/>
    <mergeCell ref="B380:B382"/>
    <mergeCell ref="C380:D380"/>
    <mergeCell ref="E380:F380"/>
    <mergeCell ref="G380:H380"/>
    <mergeCell ref="I380:J380"/>
    <mergeCell ref="K380:L380"/>
    <mergeCell ref="M380:O380"/>
    <mergeCell ref="C381:C382"/>
    <mergeCell ref="J381:J382"/>
    <mergeCell ref="K381:K382"/>
    <mergeCell ref="L381:L382"/>
    <mergeCell ref="M381:M382"/>
    <mergeCell ref="N381:N382"/>
    <mergeCell ref="O381:O382"/>
    <mergeCell ref="D381:D382"/>
    <mergeCell ref="E381:E382"/>
    <mergeCell ref="F381:F382"/>
    <mergeCell ref="G381:G382"/>
    <mergeCell ref="H381:H382"/>
    <mergeCell ref="I381:I382"/>
    <mergeCell ref="C308:D308"/>
    <mergeCell ref="E308:F308"/>
    <mergeCell ref="G308:H308"/>
    <mergeCell ref="I308:J308"/>
    <mergeCell ref="K308:L308"/>
    <mergeCell ref="M308:O308"/>
    <mergeCell ref="C269:D269"/>
    <mergeCell ref="E269:F269"/>
    <mergeCell ref="G269:H269"/>
    <mergeCell ref="I269:J269"/>
    <mergeCell ref="K269:L269"/>
    <mergeCell ref="M269:O269"/>
    <mergeCell ref="I69:J69"/>
    <mergeCell ref="K69:L69"/>
    <mergeCell ref="M69:O69"/>
    <mergeCell ref="A90:B90"/>
    <mergeCell ref="A89:B89"/>
    <mergeCell ref="A113:B113"/>
    <mergeCell ref="A112:B112"/>
    <mergeCell ref="A111:B111"/>
    <mergeCell ref="A110:B110"/>
    <mergeCell ref="A109:B109"/>
    <mergeCell ref="A108:B108"/>
    <mergeCell ref="A91:A97"/>
    <mergeCell ref="A102:A107"/>
    <mergeCell ref="A101:B101"/>
    <mergeCell ref="A100:B100"/>
    <mergeCell ref="A99:B99"/>
    <mergeCell ref="A98:B98"/>
    <mergeCell ref="E2:F2"/>
    <mergeCell ref="G2:H2"/>
    <mergeCell ref="G122:H122"/>
    <mergeCell ref="C122:D122"/>
    <mergeCell ref="E122:F122"/>
    <mergeCell ref="A18:A21"/>
    <mergeCell ref="A23:B23"/>
    <mergeCell ref="A22:B22"/>
    <mergeCell ref="A24:B24"/>
    <mergeCell ref="A88:B88"/>
    <mergeCell ref="A87:B87"/>
    <mergeCell ref="A86:B86"/>
    <mergeCell ref="A48:A55"/>
    <mergeCell ref="A56:A62"/>
    <mergeCell ref="A63:B63"/>
    <mergeCell ref="A37:A39"/>
    <mergeCell ref="A121:O121"/>
    <mergeCell ref="I122:J122"/>
    <mergeCell ref="K122:L122"/>
    <mergeCell ref="M122:O122"/>
    <mergeCell ref="A114:B114"/>
    <mergeCell ref="C69:D69"/>
    <mergeCell ref="E69:F69"/>
    <mergeCell ref="G69:H69"/>
    <mergeCell ref="A35:B35"/>
    <mergeCell ref="A138:A140"/>
    <mergeCell ref="A153:A155"/>
    <mergeCell ref="A156:A162"/>
    <mergeCell ref="A122:B124"/>
    <mergeCell ref="A125:B125"/>
    <mergeCell ref="A134:A136"/>
    <mergeCell ref="A137:B137"/>
    <mergeCell ref="C2:D2"/>
    <mergeCell ref="A141:A152"/>
    <mergeCell ref="A133:B133"/>
    <mergeCell ref="A132:B132"/>
    <mergeCell ref="A131:B131"/>
    <mergeCell ref="A130:B130"/>
    <mergeCell ref="A129:B129"/>
    <mergeCell ref="A128:B128"/>
    <mergeCell ref="A127:B127"/>
    <mergeCell ref="A126:B126"/>
    <mergeCell ref="C123:C124"/>
    <mergeCell ref="D123:D1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5"/>
  <sheetViews>
    <sheetView rightToLeft="1" topLeftCell="A295" zoomScale="55" zoomScaleNormal="55" workbookViewId="0">
      <selection activeCell="J239" sqref="J239:M240"/>
    </sheetView>
  </sheetViews>
  <sheetFormatPr defaultRowHeight="30" customHeight="1"/>
  <cols>
    <col min="1" max="1" width="5.5" style="5" customWidth="1"/>
    <col min="2" max="2" width="7.25" style="5" customWidth="1"/>
    <col min="3" max="3" width="22.25" style="5" bestFit="1" customWidth="1"/>
    <col min="4" max="4" width="10" style="5" customWidth="1"/>
    <col min="5" max="9" width="9.125" style="5" customWidth="1"/>
    <col min="10" max="12" width="9.125" style="5" bestFit="1" customWidth="1"/>
    <col min="13" max="13" width="9.375" style="5" bestFit="1" customWidth="1"/>
    <col min="14" max="16" width="9" style="5"/>
    <col min="17" max="18" width="9" style="5" customWidth="1"/>
    <col min="19" max="16384" width="9" style="5"/>
  </cols>
  <sheetData>
    <row r="1" spans="1:12" s="2" customFormat="1" ht="30" customHeight="1">
      <c r="A1" s="86" t="s">
        <v>272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s="2" customFormat="1" ht="30" customHeight="1">
      <c r="A2" s="82" t="s">
        <v>102</v>
      </c>
      <c r="B2" s="82"/>
      <c r="C2" s="82"/>
      <c r="D2" s="82" t="s">
        <v>273</v>
      </c>
      <c r="E2" s="82"/>
      <c r="F2" s="82"/>
      <c r="G2" s="82" t="s">
        <v>274</v>
      </c>
      <c r="H2" s="82" t="s">
        <v>275</v>
      </c>
      <c r="I2" s="82" t="s">
        <v>276</v>
      </c>
      <c r="J2" s="82" t="s">
        <v>277</v>
      </c>
      <c r="K2" s="82" t="s">
        <v>278</v>
      </c>
      <c r="L2" s="82" t="s">
        <v>279</v>
      </c>
    </row>
    <row r="3" spans="1:12" s="2" customFormat="1" ht="30" customHeight="1">
      <c r="A3" s="82"/>
      <c r="B3" s="82"/>
      <c r="C3" s="82"/>
      <c r="D3" s="10" t="s">
        <v>280</v>
      </c>
      <c r="E3" s="10" t="s">
        <v>281</v>
      </c>
      <c r="F3" s="10" t="s">
        <v>282</v>
      </c>
      <c r="G3" s="82"/>
      <c r="H3" s="82"/>
      <c r="I3" s="82"/>
      <c r="J3" s="82"/>
      <c r="K3" s="82"/>
      <c r="L3" s="82"/>
    </row>
    <row r="4" spans="1:12" s="2" customFormat="1" ht="30" customHeight="1">
      <c r="A4" s="100" t="s">
        <v>138</v>
      </c>
      <c r="B4" s="112" t="s">
        <v>368</v>
      </c>
      <c r="C4" s="3" t="s">
        <v>38</v>
      </c>
      <c r="D4" s="7">
        <v>1861</v>
      </c>
      <c r="E4" s="7">
        <v>1496</v>
      </c>
      <c r="F4" s="7">
        <f>D4+E4</f>
        <v>3357</v>
      </c>
      <c r="G4" s="7">
        <v>2901</v>
      </c>
      <c r="H4" s="7">
        <v>1941</v>
      </c>
      <c r="I4" s="7">
        <v>1626</v>
      </c>
      <c r="J4" s="7">
        <v>0</v>
      </c>
      <c r="K4" s="7">
        <v>0</v>
      </c>
      <c r="L4" s="17">
        <f>SUM(F4:K4)</f>
        <v>9825</v>
      </c>
    </row>
    <row r="5" spans="1:12" s="2" customFormat="1" ht="30" customHeight="1">
      <c r="A5" s="100"/>
      <c r="B5" s="112"/>
      <c r="C5" s="3" t="s">
        <v>43</v>
      </c>
      <c r="D5" s="7">
        <v>2815</v>
      </c>
      <c r="E5" s="7">
        <v>1933</v>
      </c>
      <c r="F5" s="7">
        <f t="shared" ref="F5:F66" si="0">D5+E5</f>
        <v>4748</v>
      </c>
      <c r="G5" s="7">
        <v>3130</v>
      </c>
      <c r="H5" s="7">
        <v>3286</v>
      </c>
      <c r="I5" s="7">
        <v>2935</v>
      </c>
      <c r="J5" s="7">
        <v>0</v>
      </c>
      <c r="K5" s="7">
        <v>0</v>
      </c>
      <c r="L5" s="17">
        <f t="shared" ref="L5:L66" si="1">SUM(F5:K5)</f>
        <v>14099</v>
      </c>
    </row>
    <row r="6" spans="1:12" s="2" customFormat="1" ht="30" customHeight="1">
      <c r="A6" s="100"/>
      <c r="B6" s="112"/>
      <c r="C6" s="3" t="s">
        <v>44</v>
      </c>
      <c r="D6" s="7">
        <v>871</v>
      </c>
      <c r="E6" s="7">
        <v>1083</v>
      </c>
      <c r="F6" s="7">
        <f t="shared" si="0"/>
        <v>1954</v>
      </c>
      <c r="G6" s="7">
        <v>953</v>
      </c>
      <c r="H6" s="7">
        <v>822</v>
      </c>
      <c r="I6" s="7">
        <v>766</v>
      </c>
      <c r="J6" s="7">
        <v>0</v>
      </c>
      <c r="K6" s="7">
        <v>0</v>
      </c>
      <c r="L6" s="17">
        <f t="shared" si="1"/>
        <v>4495</v>
      </c>
    </row>
    <row r="7" spans="1:12" s="2" customFormat="1" ht="30" customHeight="1">
      <c r="A7" s="100"/>
      <c r="B7" s="112"/>
      <c r="C7" s="3" t="s">
        <v>45</v>
      </c>
      <c r="D7" s="7">
        <v>40</v>
      </c>
      <c r="E7" s="7">
        <v>0</v>
      </c>
      <c r="F7" s="7">
        <f t="shared" si="0"/>
        <v>40</v>
      </c>
      <c r="G7" s="7">
        <v>16</v>
      </c>
      <c r="H7" s="7">
        <v>1</v>
      </c>
      <c r="I7" s="7">
        <v>5</v>
      </c>
      <c r="J7" s="7">
        <v>0</v>
      </c>
      <c r="K7" s="7">
        <v>0</v>
      </c>
      <c r="L7" s="17">
        <f t="shared" si="1"/>
        <v>62</v>
      </c>
    </row>
    <row r="8" spans="1:12" s="2" customFormat="1" ht="30" customHeight="1">
      <c r="A8" s="100"/>
      <c r="B8" s="112"/>
      <c r="C8" s="3" t="s">
        <v>52</v>
      </c>
      <c r="D8" s="7">
        <v>747</v>
      </c>
      <c r="E8" s="7">
        <v>726</v>
      </c>
      <c r="F8" s="7">
        <f t="shared" si="0"/>
        <v>1473</v>
      </c>
      <c r="G8" s="7">
        <v>758</v>
      </c>
      <c r="H8" s="7">
        <v>779</v>
      </c>
      <c r="I8" s="7">
        <v>563</v>
      </c>
      <c r="J8" s="7">
        <v>0</v>
      </c>
      <c r="K8" s="7">
        <v>0</v>
      </c>
      <c r="L8" s="17">
        <f t="shared" si="1"/>
        <v>3573</v>
      </c>
    </row>
    <row r="9" spans="1:12" s="2" customFormat="1" ht="30" customHeight="1">
      <c r="A9" s="100"/>
      <c r="B9" s="112"/>
      <c r="C9" s="3" t="s">
        <v>54</v>
      </c>
      <c r="D9" s="7">
        <v>292</v>
      </c>
      <c r="E9" s="7">
        <v>199</v>
      </c>
      <c r="F9" s="7">
        <f t="shared" si="0"/>
        <v>491</v>
      </c>
      <c r="G9" s="7">
        <v>229</v>
      </c>
      <c r="H9" s="7">
        <v>176</v>
      </c>
      <c r="I9" s="7">
        <v>292</v>
      </c>
      <c r="J9" s="7">
        <v>0</v>
      </c>
      <c r="K9" s="7">
        <v>0</v>
      </c>
      <c r="L9" s="17">
        <f t="shared" si="1"/>
        <v>1188</v>
      </c>
    </row>
    <row r="10" spans="1:12" s="2" customFormat="1" ht="30" customHeight="1">
      <c r="A10" s="100"/>
      <c r="B10" s="112"/>
      <c r="C10" s="3" t="s">
        <v>283</v>
      </c>
      <c r="D10" s="7">
        <v>461</v>
      </c>
      <c r="E10" s="7">
        <v>722</v>
      </c>
      <c r="F10" s="7">
        <f t="shared" si="0"/>
        <v>1183</v>
      </c>
      <c r="G10" s="7">
        <v>362</v>
      </c>
      <c r="H10" s="7">
        <v>345</v>
      </c>
      <c r="I10" s="7">
        <v>257</v>
      </c>
      <c r="J10" s="7">
        <v>0</v>
      </c>
      <c r="K10" s="7">
        <v>0</v>
      </c>
      <c r="L10" s="17">
        <f t="shared" si="1"/>
        <v>2147</v>
      </c>
    </row>
    <row r="11" spans="1:12" s="2" customFormat="1" ht="30" customHeight="1">
      <c r="A11" s="100"/>
      <c r="B11" s="112"/>
      <c r="C11" s="3" t="s">
        <v>284</v>
      </c>
      <c r="D11" s="7">
        <v>725</v>
      </c>
      <c r="E11" s="7">
        <v>446</v>
      </c>
      <c r="F11" s="7">
        <f t="shared" si="0"/>
        <v>1171</v>
      </c>
      <c r="G11" s="7">
        <v>646</v>
      </c>
      <c r="H11" s="7">
        <v>591</v>
      </c>
      <c r="I11" s="7">
        <v>434</v>
      </c>
      <c r="J11" s="7">
        <v>0</v>
      </c>
      <c r="K11" s="7">
        <v>0</v>
      </c>
      <c r="L11" s="17">
        <f t="shared" si="1"/>
        <v>2842</v>
      </c>
    </row>
    <row r="12" spans="1:12" s="2" customFormat="1" ht="30" customHeight="1">
      <c r="A12" s="100"/>
      <c r="B12" s="112"/>
      <c r="C12" s="3" t="s">
        <v>285</v>
      </c>
      <c r="D12" s="7">
        <v>314</v>
      </c>
      <c r="E12" s="7">
        <v>424</v>
      </c>
      <c r="F12" s="7">
        <f t="shared" si="0"/>
        <v>738</v>
      </c>
      <c r="G12" s="7">
        <v>388</v>
      </c>
      <c r="H12" s="7">
        <v>332</v>
      </c>
      <c r="I12" s="7">
        <v>299</v>
      </c>
      <c r="J12" s="7">
        <v>0</v>
      </c>
      <c r="K12" s="7">
        <v>0</v>
      </c>
      <c r="L12" s="17">
        <f t="shared" si="1"/>
        <v>1757</v>
      </c>
    </row>
    <row r="13" spans="1:12" s="2" customFormat="1" ht="30" customHeight="1">
      <c r="A13" s="100"/>
      <c r="B13" s="112"/>
      <c r="C13" s="3" t="s">
        <v>286</v>
      </c>
      <c r="D13" s="7">
        <v>237</v>
      </c>
      <c r="E13" s="7">
        <v>192</v>
      </c>
      <c r="F13" s="7">
        <f t="shared" si="0"/>
        <v>429</v>
      </c>
      <c r="G13" s="7">
        <v>269</v>
      </c>
      <c r="H13" s="7">
        <v>187</v>
      </c>
      <c r="I13" s="7">
        <v>314</v>
      </c>
      <c r="J13" s="7">
        <v>0</v>
      </c>
      <c r="K13" s="7">
        <v>0</v>
      </c>
      <c r="L13" s="17">
        <f t="shared" si="1"/>
        <v>1199</v>
      </c>
    </row>
    <row r="14" spans="1:12" s="2" customFormat="1" ht="30" customHeight="1">
      <c r="A14" s="100"/>
      <c r="B14" s="112"/>
      <c r="C14" s="3" t="s">
        <v>50</v>
      </c>
      <c r="D14" s="7">
        <v>393</v>
      </c>
      <c r="E14" s="7">
        <v>251</v>
      </c>
      <c r="F14" s="7">
        <f t="shared" si="0"/>
        <v>644</v>
      </c>
      <c r="G14" s="7">
        <v>318</v>
      </c>
      <c r="H14" s="7">
        <v>187</v>
      </c>
      <c r="I14" s="7">
        <v>182</v>
      </c>
      <c r="J14" s="7">
        <v>0</v>
      </c>
      <c r="K14" s="7">
        <v>0</v>
      </c>
      <c r="L14" s="17">
        <f t="shared" si="1"/>
        <v>1331</v>
      </c>
    </row>
    <row r="15" spans="1:12" s="2" customFormat="1" ht="30" customHeight="1">
      <c r="A15" s="100"/>
      <c r="B15" s="112"/>
      <c r="C15" s="3" t="s">
        <v>287</v>
      </c>
      <c r="D15" s="7">
        <v>43</v>
      </c>
      <c r="E15" s="7">
        <v>0</v>
      </c>
      <c r="F15" s="7">
        <f t="shared" si="0"/>
        <v>43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7">
        <f t="shared" si="1"/>
        <v>43</v>
      </c>
    </row>
    <row r="16" spans="1:12" s="2" customFormat="1" ht="30" customHeight="1">
      <c r="A16" s="100"/>
      <c r="B16" s="112"/>
      <c r="C16" s="3" t="s">
        <v>149</v>
      </c>
      <c r="D16" s="7">
        <v>48</v>
      </c>
      <c r="E16" s="7">
        <v>15</v>
      </c>
      <c r="F16" s="7">
        <f t="shared" si="0"/>
        <v>63</v>
      </c>
      <c r="G16" s="7">
        <v>29</v>
      </c>
      <c r="H16" s="7">
        <v>0</v>
      </c>
      <c r="I16" s="7">
        <v>0</v>
      </c>
      <c r="J16" s="7">
        <v>0</v>
      </c>
      <c r="K16" s="7">
        <v>0</v>
      </c>
      <c r="L16" s="17">
        <f t="shared" si="1"/>
        <v>92</v>
      </c>
    </row>
    <row r="17" spans="1:12" s="2" customFormat="1" ht="30" customHeight="1">
      <c r="A17" s="100"/>
      <c r="B17" s="112"/>
      <c r="C17" s="3" t="s">
        <v>67</v>
      </c>
      <c r="D17" s="7">
        <f>SUM(D4:D16)</f>
        <v>8847</v>
      </c>
      <c r="E17" s="7">
        <f t="shared" ref="E17:L17" si="2">SUM(E4:E16)</f>
        <v>7487</v>
      </c>
      <c r="F17" s="7">
        <f t="shared" si="0"/>
        <v>16334</v>
      </c>
      <c r="G17" s="7">
        <f t="shared" si="2"/>
        <v>9999</v>
      </c>
      <c r="H17" s="7">
        <f t="shared" si="2"/>
        <v>8647</v>
      </c>
      <c r="I17" s="7">
        <f t="shared" si="2"/>
        <v>7673</v>
      </c>
      <c r="J17" s="7">
        <f t="shared" si="2"/>
        <v>0</v>
      </c>
      <c r="K17" s="7">
        <f t="shared" si="2"/>
        <v>0</v>
      </c>
      <c r="L17" s="17">
        <f t="shared" si="2"/>
        <v>42653</v>
      </c>
    </row>
    <row r="18" spans="1:12" s="2" customFormat="1" ht="30" customHeight="1">
      <c r="A18" s="100"/>
      <c r="B18" s="108" t="s">
        <v>242</v>
      </c>
      <c r="C18" s="3" t="s">
        <v>166</v>
      </c>
      <c r="D18" s="7">
        <v>234</v>
      </c>
      <c r="E18" s="7">
        <v>90</v>
      </c>
      <c r="F18" s="7">
        <f t="shared" si="0"/>
        <v>324</v>
      </c>
      <c r="G18" s="7">
        <v>203</v>
      </c>
      <c r="H18" s="7">
        <v>0</v>
      </c>
      <c r="I18" s="7">
        <v>0</v>
      </c>
      <c r="J18" s="7">
        <v>0</v>
      </c>
      <c r="K18" s="7">
        <v>0</v>
      </c>
      <c r="L18" s="17">
        <f t="shared" si="1"/>
        <v>527</v>
      </c>
    </row>
    <row r="19" spans="1:12" s="2" customFormat="1" ht="30" customHeight="1">
      <c r="A19" s="100"/>
      <c r="B19" s="108"/>
      <c r="C19" s="3" t="s">
        <v>167</v>
      </c>
      <c r="D19" s="7">
        <v>198</v>
      </c>
      <c r="E19" s="7">
        <v>65</v>
      </c>
      <c r="F19" s="7">
        <f t="shared" si="0"/>
        <v>263</v>
      </c>
      <c r="G19" s="7">
        <v>88</v>
      </c>
      <c r="H19" s="7">
        <v>0</v>
      </c>
      <c r="I19" s="7">
        <v>0</v>
      </c>
      <c r="J19" s="7">
        <v>0</v>
      </c>
      <c r="K19" s="7">
        <v>0</v>
      </c>
      <c r="L19" s="17">
        <f t="shared" si="1"/>
        <v>351</v>
      </c>
    </row>
    <row r="20" spans="1:12" s="2" customFormat="1" ht="30" customHeight="1">
      <c r="A20" s="100"/>
      <c r="B20" s="108"/>
      <c r="C20" s="3" t="s">
        <v>168</v>
      </c>
      <c r="D20" s="7">
        <v>103</v>
      </c>
      <c r="E20" s="7">
        <v>66</v>
      </c>
      <c r="F20" s="7">
        <f t="shared" si="0"/>
        <v>169</v>
      </c>
      <c r="G20" s="7">
        <v>56</v>
      </c>
      <c r="H20" s="7">
        <v>0</v>
      </c>
      <c r="I20" s="7">
        <v>0</v>
      </c>
      <c r="J20" s="7">
        <v>0</v>
      </c>
      <c r="K20" s="7">
        <v>0</v>
      </c>
      <c r="L20" s="17">
        <f t="shared" si="1"/>
        <v>225</v>
      </c>
    </row>
    <row r="21" spans="1:12" ht="30" customHeight="1">
      <c r="A21" s="100"/>
      <c r="B21" s="108"/>
      <c r="C21" s="4" t="s">
        <v>67</v>
      </c>
      <c r="D21" s="9">
        <f>SUM(D18:D20)</f>
        <v>535</v>
      </c>
      <c r="E21" s="9">
        <f t="shared" ref="E21:K21" si="3">SUM(E18:E20)</f>
        <v>221</v>
      </c>
      <c r="F21" s="9">
        <f t="shared" si="0"/>
        <v>756</v>
      </c>
      <c r="G21" s="9">
        <f t="shared" si="3"/>
        <v>347</v>
      </c>
      <c r="H21" s="9">
        <f t="shared" si="3"/>
        <v>0</v>
      </c>
      <c r="I21" s="9">
        <f t="shared" si="3"/>
        <v>0</v>
      </c>
      <c r="J21" s="9">
        <f t="shared" si="3"/>
        <v>0</v>
      </c>
      <c r="K21" s="9">
        <f t="shared" si="3"/>
        <v>0</v>
      </c>
      <c r="L21" s="17">
        <f t="shared" si="1"/>
        <v>1103</v>
      </c>
    </row>
    <row r="22" spans="1:12" s="2" customFormat="1" ht="30" customHeight="1">
      <c r="A22" s="100"/>
      <c r="B22" s="83" t="s">
        <v>169</v>
      </c>
      <c r="C22" s="83"/>
      <c r="D22" s="7">
        <v>248</v>
      </c>
      <c r="E22" s="7">
        <v>98</v>
      </c>
      <c r="F22" s="7">
        <f t="shared" si="0"/>
        <v>346</v>
      </c>
      <c r="G22" s="7">
        <v>216</v>
      </c>
      <c r="H22" s="7">
        <v>0</v>
      </c>
      <c r="I22" s="7">
        <v>0</v>
      </c>
      <c r="J22" s="7">
        <v>0</v>
      </c>
      <c r="K22" s="7">
        <v>0</v>
      </c>
      <c r="L22" s="17">
        <f t="shared" si="1"/>
        <v>562</v>
      </c>
    </row>
    <row r="23" spans="1:12" s="2" customFormat="1" ht="30" customHeight="1">
      <c r="A23" s="100"/>
      <c r="B23" s="85" t="s">
        <v>135</v>
      </c>
      <c r="C23" s="85"/>
      <c r="D23" s="14">
        <f>D17+D21+D22</f>
        <v>9630</v>
      </c>
      <c r="E23" s="14">
        <f t="shared" ref="E23:K23" si="4">E17+E21+E22</f>
        <v>7806</v>
      </c>
      <c r="F23" s="14">
        <f t="shared" si="0"/>
        <v>17436</v>
      </c>
      <c r="G23" s="14">
        <f t="shared" si="4"/>
        <v>10562</v>
      </c>
      <c r="H23" s="14">
        <f t="shared" si="4"/>
        <v>8647</v>
      </c>
      <c r="I23" s="14">
        <f t="shared" si="4"/>
        <v>7673</v>
      </c>
      <c r="J23" s="14">
        <f t="shared" si="4"/>
        <v>0</v>
      </c>
      <c r="K23" s="14">
        <f t="shared" si="4"/>
        <v>0</v>
      </c>
      <c r="L23" s="17">
        <f t="shared" si="1"/>
        <v>44318</v>
      </c>
    </row>
    <row r="24" spans="1:12" s="2" customFormat="1" ht="30" customHeight="1">
      <c r="A24" s="100" t="s">
        <v>60</v>
      </c>
      <c r="B24" s="83" t="s">
        <v>60</v>
      </c>
      <c r="C24" s="83"/>
      <c r="D24" s="7">
        <v>1877</v>
      </c>
      <c r="E24" s="7">
        <v>1551</v>
      </c>
      <c r="F24" s="7">
        <f t="shared" si="0"/>
        <v>3428</v>
      </c>
      <c r="G24" s="7">
        <v>2504</v>
      </c>
      <c r="H24" s="7">
        <v>2670</v>
      </c>
      <c r="I24" s="7">
        <v>2609</v>
      </c>
      <c r="J24" s="7">
        <v>0</v>
      </c>
      <c r="K24" s="7">
        <v>0</v>
      </c>
      <c r="L24" s="17">
        <f t="shared" si="1"/>
        <v>11211</v>
      </c>
    </row>
    <row r="25" spans="1:12" s="2" customFormat="1" ht="30" customHeight="1">
      <c r="A25" s="100"/>
      <c r="B25" s="83" t="s">
        <v>301</v>
      </c>
      <c r="C25" s="83"/>
      <c r="D25" s="7">
        <v>187</v>
      </c>
      <c r="E25" s="7">
        <v>88</v>
      </c>
      <c r="F25" s="7">
        <f t="shared" si="0"/>
        <v>275</v>
      </c>
      <c r="G25" s="7">
        <v>123</v>
      </c>
      <c r="H25" s="7">
        <v>0</v>
      </c>
      <c r="I25" s="7">
        <v>0</v>
      </c>
      <c r="J25" s="7">
        <v>0</v>
      </c>
      <c r="K25" s="7">
        <v>0</v>
      </c>
      <c r="L25" s="17">
        <f t="shared" si="1"/>
        <v>398</v>
      </c>
    </row>
    <row r="26" spans="1:12" s="2" customFormat="1" ht="30" customHeight="1">
      <c r="A26" s="100"/>
      <c r="B26" s="85" t="s">
        <v>134</v>
      </c>
      <c r="C26" s="85"/>
      <c r="D26" s="14">
        <f>SUM(D24:D25)</f>
        <v>2064</v>
      </c>
      <c r="E26" s="14">
        <f t="shared" ref="E26:K26" si="5">SUM(E24:E25)</f>
        <v>1639</v>
      </c>
      <c r="F26" s="14">
        <f t="shared" si="0"/>
        <v>3703</v>
      </c>
      <c r="G26" s="14">
        <f t="shared" si="5"/>
        <v>2627</v>
      </c>
      <c r="H26" s="14">
        <f t="shared" si="5"/>
        <v>2670</v>
      </c>
      <c r="I26" s="14">
        <f t="shared" si="5"/>
        <v>2609</v>
      </c>
      <c r="J26" s="14">
        <f t="shared" si="5"/>
        <v>0</v>
      </c>
      <c r="K26" s="14">
        <f t="shared" si="5"/>
        <v>0</v>
      </c>
      <c r="L26" s="17">
        <f t="shared" si="1"/>
        <v>11609</v>
      </c>
    </row>
    <row r="27" spans="1:12" s="2" customFormat="1" ht="30" customHeight="1">
      <c r="A27" s="83" t="s">
        <v>55</v>
      </c>
      <c r="B27" s="83"/>
      <c r="C27" s="83"/>
      <c r="D27" s="7">
        <v>1764</v>
      </c>
      <c r="E27" s="7">
        <v>1105</v>
      </c>
      <c r="F27" s="7">
        <f t="shared" si="0"/>
        <v>2869</v>
      </c>
      <c r="G27" s="7">
        <v>1900</v>
      </c>
      <c r="H27" s="7">
        <v>3798</v>
      </c>
      <c r="I27" s="7">
        <v>4048</v>
      </c>
      <c r="J27" s="7">
        <v>0</v>
      </c>
      <c r="K27" s="7">
        <v>0</v>
      </c>
      <c r="L27" s="17">
        <f t="shared" si="1"/>
        <v>12615</v>
      </c>
    </row>
    <row r="28" spans="1:12" s="2" customFormat="1" ht="30" customHeight="1">
      <c r="A28" s="100" t="s">
        <v>57</v>
      </c>
      <c r="B28" s="112" t="s">
        <v>369</v>
      </c>
      <c r="C28" s="20" t="s">
        <v>57</v>
      </c>
      <c r="D28" s="7">
        <v>357</v>
      </c>
      <c r="E28" s="7">
        <v>207</v>
      </c>
      <c r="F28" s="7">
        <f t="shared" si="0"/>
        <v>564</v>
      </c>
      <c r="G28" s="7">
        <v>402</v>
      </c>
      <c r="H28" s="7">
        <v>328</v>
      </c>
      <c r="I28" s="7">
        <v>220</v>
      </c>
      <c r="J28" s="7">
        <v>188</v>
      </c>
      <c r="K28" s="7">
        <v>0</v>
      </c>
      <c r="L28" s="17">
        <f t="shared" si="1"/>
        <v>1702</v>
      </c>
    </row>
    <row r="29" spans="1:12" s="2" customFormat="1" ht="30" customHeight="1">
      <c r="A29" s="100"/>
      <c r="B29" s="112"/>
      <c r="C29" s="20" t="s">
        <v>288</v>
      </c>
      <c r="D29" s="7">
        <v>227</v>
      </c>
      <c r="E29" s="7">
        <v>140</v>
      </c>
      <c r="F29" s="7">
        <f t="shared" si="0"/>
        <v>367</v>
      </c>
      <c r="G29" s="7">
        <v>283</v>
      </c>
      <c r="H29" s="7">
        <v>245</v>
      </c>
      <c r="I29" s="7">
        <v>180</v>
      </c>
      <c r="J29" s="7">
        <v>106</v>
      </c>
      <c r="K29" s="7">
        <v>0</v>
      </c>
      <c r="L29" s="17">
        <f t="shared" si="1"/>
        <v>1181</v>
      </c>
    </row>
    <row r="30" spans="1:12" s="2" customFormat="1" ht="30" customHeight="1">
      <c r="A30" s="100"/>
      <c r="B30" s="112"/>
      <c r="C30" s="20" t="s">
        <v>289</v>
      </c>
      <c r="D30" s="7">
        <v>275</v>
      </c>
      <c r="E30" s="7">
        <v>151</v>
      </c>
      <c r="F30" s="7">
        <f t="shared" si="0"/>
        <v>426</v>
      </c>
      <c r="G30" s="7">
        <v>297</v>
      </c>
      <c r="H30" s="7">
        <v>275</v>
      </c>
      <c r="I30" s="7">
        <v>168</v>
      </c>
      <c r="J30" s="7">
        <v>148</v>
      </c>
      <c r="K30" s="7">
        <v>0</v>
      </c>
      <c r="L30" s="17">
        <f t="shared" si="1"/>
        <v>1314</v>
      </c>
    </row>
    <row r="31" spans="1:12" s="2" customFormat="1" ht="30" customHeight="1">
      <c r="A31" s="100"/>
      <c r="B31" s="112"/>
      <c r="C31" s="20" t="s">
        <v>290</v>
      </c>
      <c r="D31" s="7">
        <v>769</v>
      </c>
      <c r="E31" s="7">
        <v>217</v>
      </c>
      <c r="F31" s="7">
        <f t="shared" si="0"/>
        <v>986</v>
      </c>
      <c r="G31" s="7">
        <v>593</v>
      </c>
      <c r="H31" s="7">
        <v>670</v>
      </c>
      <c r="I31" s="7">
        <v>553</v>
      </c>
      <c r="J31" s="7">
        <v>0</v>
      </c>
      <c r="K31" s="7">
        <v>0</v>
      </c>
      <c r="L31" s="17">
        <f t="shared" si="1"/>
        <v>2802</v>
      </c>
    </row>
    <row r="32" spans="1:12" s="2" customFormat="1" ht="30" customHeight="1">
      <c r="A32" s="100"/>
      <c r="B32" s="112"/>
      <c r="C32" s="20" t="s">
        <v>67</v>
      </c>
      <c r="D32" s="7">
        <f>SUM(D28:D31)</f>
        <v>1628</v>
      </c>
      <c r="E32" s="7">
        <f t="shared" ref="E32:K32" si="6">SUM(E28:E31)</f>
        <v>715</v>
      </c>
      <c r="F32" s="7">
        <f t="shared" si="0"/>
        <v>2343</v>
      </c>
      <c r="G32" s="7">
        <f t="shared" si="6"/>
        <v>1575</v>
      </c>
      <c r="H32" s="7">
        <f t="shared" si="6"/>
        <v>1518</v>
      </c>
      <c r="I32" s="7">
        <f t="shared" si="6"/>
        <v>1121</v>
      </c>
      <c r="J32" s="7">
        <f t="shared" si="6"/>
        <v>442</v>
      </c>
      <c r="K32" s="7">
        <f t="shared" si="6"/>
        <v>0</v>
      </c>
      <c r="L32" s="17">
        <f t="shared" si="1"/>
        <v>6999</v>
      </c>
    </row>
    <row r="33" spans="1:14" s="2" customFormat="1" ht="30" customHeight="1">
      <c r="A33" s="100"/>
      <c r="B33" s="108" t="s">
        <v>372</v>
      </c>
      <c r="C33" s="3" t="s">
        <v>370</v>
      </c>
      <c r="D33" s="7">
        <v>193</v>
      </c>
      <c r="E33" s="7">
        <v>0</v>
      </c>
      <c r="F33" s="7">
        <f t="shared" si="0"/>
        <v>193</v>
      </c>
      <c r="G33" s="7">
        <v>118</v>
      </c>
      <c r="H33" s="7">
        <v>0</v>
      </c>
      <c r="I33" s="7">
        <v>0</v>
      </c>
      <c r="J33" s="7">
        <v>0</v>
      </c>
      <c r="K33" s="7">
        <v>0</v>
      </c>
      <c r="L33" s="17">
        <f t="shared" si="1"/>
        <v>311</v>
      </c>
    </row>
    <row r="34" spans="1:14" s="2" customFormat="1" ht="30" customHeight="1">
      <c r="A34" s="100"/>
      <c r="B34" s="108"/>
      <c r="C34" s="3" t="s">
        <v>371</v>
      </c>
      <c r="D34" s="7">
        <v>45</v>
      </c>
      <c r="E34" s="7">
        <v>5</v>
      </c>
      <c r="F34" s="7">
        <f t="shared" si="0"/>
        <v>50</v>
      </c>
      <c r="G34" s="7">
        <v>35</v>
      </c>
      <c r="H34" s="7">
        <v>0</v>
      </c>
      <c r="I34" s="7">
        <v>0</v>
      </c>
      <c r="J34" s="7">
        <v>0</v>
      </c>
      <c r="K34" s="7">
        <v>0</v>
      </c>
      <c r="L34" s="17">
        <f t="shared" si="1"/>
        <v>85</v>
      </c>
    </row>
    <row r="35" spans="1:14" ht="30" customHeight="1">
      <c r="A35" s="100"/>
      <c r="B35" s="108"/>
      <c r="C35" s="4" t="s">
        <v>67</v>
      </c>
      <c r="D35" s="9">
        <f>SUM(D33:D34)</f>
        <v>238</v>
      </c>
      <c r="E35" s="9">
        <f t="shared" ref="E35:K35" si="7">SUM(E33:E34)</f>
        <v>5</v>
      </c>
      <c r="F35" s="9">
        <f t="shared" si="0"/>
        <v>243</v>
      </c>
      <c r="G35" s="9">
        <f t="shared" si="7"/>
        <v>153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17">
        <f t="shared" si="1"/>
        <v>396</v>
      </c>
    </row>
    <row r="36" spans="1:14" s="2" customFormat="1" ht="30" customHeight="1">
      <c r="A36" s="100"/>
      <c r="B36" s="108" t="s">
        <v>248</v>
      </c>
      <c r="C36" s="3" t="s">
        <v>373</v>
      </c>
      <c r="D36" s="7">
        <v>209</v>
      </c>
      <c r="E36" s="7">
        <v>24</v>
      </c>
      <c r="F36" s="7">
        <f t="shared" si="0"/>
        <v>233</v>
      </c>
      <c r="G36" s="7">
        <v>140</v>
      </c>
      <c r="H36" s="7">
        <v>0</v>
      </c>
      <c r="I36" s="7">
        <v>0</v>
      </c>
      <c r="J36" s="7">
        <v>0</v>
      </c>
      <c r="K36" s="7">
        <v>0</v>
      </c>
      <c r="L36" s="17">
        <f t="shared" si="1"/>
        <v>373</v>
      </c>
    </row>
    <row r="37" spans="1:14" s="2" customFormat="1" ht="30" customHeight="1">
      <c r="A37" s="100"/>
      <c r="B37" s="108"/>
      <c r="C37" s="3" t="s">
        <v>374</v>
      </c>
      <c r="D37" s="7">
        <v>85</v>
      </c>
      <c r="E37" s="7">
        <v>26</v>
      </c>
      <c r="F37" s="7">
        <f t="shared" si="0"/>
        <v>111</v>
      </c>
      <c r="G37" s="7">
        <v>54</v>
      </c>
      <c r="H37" s="7">
        <v>0</v>
      </c>
      <c r="I37" s="7">
        <v>0</v>
      </c>
      <c r="J37" s="7">
        <v>0</v>
      </c>
      <c r="K37" s="7">
        <v>0</v>
      </c>
      <c r="L37" s="17">
        <f t="shared" si="1"/>
        <v>165</v>
      </c>
    </row>
    <row r="38" spans="1:14" s="2" customFormat="1" ht="30" customHeight="1">
      <c r="A38" s="100"/>
      <c r="B38" s="108"/>
      <c r="C38" s="3" t="s">
        <v>67</v>
      </c>
      <c r="D38" s="7">
        <f>SUM(D36:D37)</f>
        <v>294</v>
      </c>
      <c r="E38" s="7">
        <f t="shared" ref="E38:K38" si="8">SUM(E36:E37)</f>
        <v>50</v>
      </c>
      <c r="F38" s="7">
        <f t="shared" si="0"/>
        <v>344</v>
      </c>
      <c r="G38" s="7">
        <f t="shared" si="8"/>
        <v>194</v>
      </c>
      <c r="H38" s="7">
        <f t="shared" si="8"/>
        <v>0</v>
      </c>
      <c r="I38" s="7">
        <f t="shared" si="8"/>
        <v>0</v>
      </c>
      <c r="J38" s="7">
        <f t="shared" si="8"/>
        <v>0</v>
      </c>
      <c r="K38" s="7">
        <f t="shared" si="8"/>
        <v>0</v>
      </c>
      <c r="L38" s="17">
        <f t="shared" si="1"/>
        <v>538</v>
      </c>
    </row>
    <row r="39" spans="1:14" s="2" customFormat="1" ht="30" customHeight="1">
      <c r="A39" s="100"/>
      <c r="B39" s="99" t="s">
        <v>133</v>
      </c>
      <c r="C39" s="99"/>
      <c r="D39" s="14">
        <f>D32+D35+D38</f>
        <v>2160</v>
      </c>
      <c r="E39" s="14">
        <f t="shared" ref="E39:K39" si="9">E32+E35+E38</f>
        <v>770</v>
      </c>
      <c r="F39" s="14">
        <f t="shared" si="0"/>
        <v>2930</v>
      </c>
      <c r="G39" s="14">
        <f t="shared" si="9"/>
        <v>1922</v>
      </c>
      <c r="H39" s="14">
        <f t="shared" si="9"/>
        <v>1518</v>
      </c>
      <c r="I39" s="14">
        <f t="shared" si="9"/>
        <v>1121</v>
      </c>
      <c r="J39" s="14">
        <f t="shared" si="9"/>
        <v>442</v>
      </c>
      <c r="K39" s="14">
        <f t="shared" si="9"/>
        <v>0</v>
      </c>
      <c r="L39" s="17">
        <f t="shared" si="1"/>
        <v>7933</v>
      </c>
    </row>
    <row r="40" spans="1:14" s="2" customFormat="1" ht="30" customHeight="1">
      <c r="A40" s="83" t="s">
        <v>59</v>
      </c>
      <c r="B40" s="83"/>
      <c r="C40" s="83"/>
      <c r="D40" s="7">
        <v>1144</v>
      </c>
      <c r="E40" s="7">
        <v>1267</v>
      </c>
      <c r="F40" s="7">
        <f t="shared" si="0"/>
        <v>2411</v>
      </c>
      <c r="G40" s="7">
        <v>2268</v>
      </c>
      <c r="H40" s="7">
        <v>2164</v>
      </c>
      <c r="I40" s="7">
        <v>2111</v>
      </c>
      <c r="J40" s="7">
        <v>0</v>
      </c>
      <c r="K40" s="7">
        <v>0</v>
      </c>
      <c r="L40" s="17">
        <f t="shared" si="1"/>
        <v>8954</v>
      </c>
    </row>
    <row r="41" spans="1:14" s="2" customFormat="1" ht="30" customHeight="1">
      <c r="A41" s="100" t="s">
        <v>24</v>
      </c>
      <c r="B41" s="83" t="s">
        <v>24</v>
      </c>
      <c r="C41" s="83"/>
      <c r="D41" s="7">
        <v>447</v>
      </c>
      <c r="E41" s="7">
        <v>355</v>
      </c>
      <c r="F41" s="7">
        <f t="shared" si="0"/>
        <v>802</v>
      </c>
      <c r="G41" s="7">
        <v>337</v>
      </c>
      <c r="H41" s="7">
        <v>367</v>
      </c>
      <c r="I41" s="7">
        <v>454</v>
      </c>
      <c r="J41" s="7">
        <v>500</v>
      </c>
      <c r="K41" s="7">
        <v>0</v>
      </c>
      <c r="L41" s="17">
        <f t="shared" si="1"/>
        <v>2460</v>
      </c>
    </row>
    <row r="42" spans="1:14" s="2" customFormat="1" ht="30" customHeight="1">
      <c r="A42" s="100"/>
      <c r="B42" s="83" t="s">
        <v>112</v>
      </c>
      <c r="C42" s="83"/>
      <c r="D42" s="7">
        <v>74</v>
      </c>
      <c r="E42" s="7">
        <v>24</v>
      </c>
      <c r="F42" s="7">
        <f t="shared" si="0"/>
        <v>98</v>
      </c>
      <c r="G42" s="7">
        <v>49</v>
      </c>
      <c r="H42" s="7">
        <v>0</v>
      </c>
      <c r="I42" s="7">
        <v>0</v>
      </c>
      <c r="J42" s="7">
        <v>0</v>
      </c>
      <c r="K42" s="7">
        <v>0</v>
      </c>
      <c r="L42" s="17">
        <f t="shared" si="1"/>
        <v>147</v>
      </c>
    </row>
    <row r="43" spans="1:14" s="2" customFormat="1" ht="30" customHeight="1">
      <c r="A43" s="100"/>
      <c r="B43" s="85" t="s">
        <v>565</v>
      </c>
      <c r="C43" s="85"/>
      <c r="D43" s="14">
        <f>SUM(D41:D42)</f>
        <v>521</v>
      </c>
      <c r="E43" s="14">
        <f t="shared" ref="E43:K43" si="10">SUM(E41:E42)</f>
        <v>379</v>
      </c>
      <c r="F43" s="14">
        <f t="shared" si="0"/>
        <v>900</v>
      </c>
      <c r="G43" s="14">
        <f t="shared" si="10"/>
        <v>386</v>
      </c>
      <c r="H43" s="14">
        <f t="shared" si="10"/>
        <v>367</v>
      </c>
      <c r="I43" s="14">
        <f t="shared" si="10"/>
        <v>454</v>
      </c>
      <c r="J43" s="14">
        <f t="shared" si="10"/>
        <v>500</v>
      </c>
      <c r="K43" s="14">
        <f t="shared" si="10"/>
        <v>0</v>
      </c>
      <c r="L43" s="17">
        <f t="shared" si="1"/>
        <v>2607</v>
      </c>
    </row>
    <row r="44" spans="1:14" s="2" customFormat="1" ht="30" customHeight="1">
      <c r="A44" s="83" t="s">
        <v>16</v>
      </c>
      <c r="B44" s="83"/>
      <c r="C44" s="83"/>
      <c r="D44" s="7">
        <v>323</v>
      </c>
      <c r="E44" s="7">
        <v>20</v>
      </c>
      <c r="F44" s="7">
        <f t="shared" si="0"/>
        <v>343</v>
      </c>
      <c r="G44" s="7">
        <v>302</v>
      </c>
      <c r="H44" s="7">
        <v>268</v>
      </c>
      <c r="I44" s="7">
        <v>296</v>
      </c>
      <c r="J44" s="7">
        <v>311</v>
      </c>
      <c r="K44" s="7">
        <v>0</v>
      </c>
      <c r="L44" s="17">
        <f t="shared" si="1"/>
        <v>1520</v>
      </c>
    </row>
    <row r="45" spans="1:14" s="2" customFormat="1" ht="30" customHeight="1">
      <c r="A45" s="83" t="s">
        <v>9</v>
      </c>
      <c r="B45" s="83"/>
      <c r="C45" s="83"/>
      <c r="D45" s="7">
        <v>583</v>
      </c>
      <c r="E45" s="7">
        <v>58</v>
      </c>
      <c r="F45" s="7">
        <f t="shared" si="0"/>
        <v>641</v>
      </c>
      <c r="G45" s="7">
        <v>636</v>
      </c>
      <c r="H45" s="7">
        <v>637</v>
      </c>
      <c r="I45" s="7">
        <v>590</v>
      </c>
      <c r="J45" s="7">
        <v>545</v>
      </c>
      <c r="K45" s="7">
        <v>658</v>
      </c>
      <c r="L45" s="17">
        <f t="shared" si="1"/>
        <v>3707</v>
      </c>
    </row>
    <row r="46" spans="1:14" s="2" customFormat="1" ht="30" customHeight="1">
      <c r="A46" s="83" t="s">
        <v>15</v>
      </c>
      <c r="B46" s="83"/>
      <c r="C46" s="83"/>
      <c r="D46" s="7">
        <v>328</v>
      </c>
      <c r="E46" s="7">
        <v>30</v>
      </c>
      <c r="F46" s="7">
        <f t="shared" si="0"/>
        <v>358</v>
      </c>
      <c r="G46" s="7">
        <v>208</v>
      </c>
      <c r="H46" s="7">
        <v>204</v>
      </c>
      <c r="I46" s="7">
        <v>261</v>
      </c>
      <c r="J46" s="7">
        <v>222</v>
      </c>
      <c r="K46" s="7">
        <v>0</v>
      </c>
      <c r="L46" s="17">
        <f t="shared" si="1"/>
        <v>1253</v>
      </c>
      <c r="N46" s="40"/>
    </row>
    <row r="47" spans="1:14" s="2" customFormat="1" ht="30" customHeight="1">
      <c r="A47" s="111" t="s">
        <v>79</v>
      </c>
      <c r="B47" s="83" t="s">
        <v>32</v>
      </c>
      <c r="C47" s="83"/>
      <c r="D47" s="7">
        <v>372</v>
      </c>
      <c r="E47" s="7">
        <v>258</v>
      </c>
      <c r="F47" s="7">
        <f t="shared" si="0"/>
        <v>630</v>
      </c>
      <c r="G47" s="7">
        <v>422</v>
      </c>
      <c r="H47" s="7">
        <v>417</v>
      </c>
      <c r="I47" s="7">
        <v>383</v>
      </c>
      <c r="J47" s="7">
        <v>0</v>
      </c>
      <c r="K47" s="7">
        <v>0</v>
      </c>
      <c r="L47" s="17">
        <f t="shared" si="1"/>
        <v>1852</v>
      </c>
    </row>
    <row r="48" spans="1:14" s="2" customFormat="1" ht="30" customHeight="1">
      <c r="A48" s="111"/>
      <c r="B48" s="83" t="s">
        <v>186</v>
      </c>
      <c r="C48" s="83"/>
      <c r="D48" s="7">
        <v>258</v>
      </c>
      <c r="E48" s="7">
        <v>213</v>
      </c>
      <c r="F48" s="7">
        <f t="shared" si="0"/>
        <v>471</v>
      </c>
      <c r="G48" s="7">
        <v>340</v>
      </c>
      <c r="H48" s="7">
        <v>194</v>
      </c>
      <c r="I48" s="7">
        <v>142</v>
      </c>
      <c r="J48" s="7">
        <v>0</v>
      </c>
      <c r="K48" s="7">
        <v>0</v>
      </c>
      <c r="L48" s="17">
        <f t="shared" si="1"/>
        <v>1147</v>
      </c>
    </row>
    <row r="49" spans="1:12" s="2" customFormat="1" ht="30" customHeight="1">
      <c r="A49" s="111"/>
      <c r="B49" s="83" t="s">
        <v>185</v>
      </c>
      <c r="C49" s="83"/>
      <c r="D49" s="7">
        <v>708</v>
      </c>
      <c r="E49" s="7">
        <v>481</v>
      </c>
      <c r="F49" s="7">
        <f t="shared" si="0"/>
        <v>1189</v>
      </c>
      <c r="G49" s="7">
        <v>713</v>
      </c>
      <c r="H49" s="7">
        <v>764</v>
      </c>
      <c r="I49" s="7">
        <v>496</v>
      </c>
      <c r="J49" s="7">
        <v>0</v>
      </c>
      <c r="K49" s="7">
        <v>0</v>
      </c>
      <c r="L49" s="17">
        <f t="shared" si="1"/>
        <v>3162</v>
      </c>
    </row>
    <row r="50" spans="1:12" s="2" customFormat="1" ht="30" customHeight="1">
      <c r="A50" s="111"/>
      <c r="B50" s="83" t="s">
        <v>171</v>
      </c>
      <c r="C50" s="83"/>
      <c r="D50" s="7">
        <v>148</v>
      </c>
      <c r="E50" s="7">
        <v>63</v>
      </c>
      <c r="F50" s="7">
        <f t="shared" si="0"/>
        <v>211</v>
      </c>
      <c r="G50" s="7">
        <v>70</v>
      </c>
      <c r="H50" s="7">
        <v>81</v>
      </c>
      <c r="I50" s="7">
        <v>49</v>
      </c>
      <c r="J50" s="7">
        <v>0</v>
      </c>
      <c r="K50" s="7">
        <v>0</v>
      </c>
      <c r="L50" s="17">
        <f t="shared" si="1"/>
        <v>411</v>
      </c>
    </row>
    <row r="51" spans="1:12" s="2" customFormat="1" ht="30" customHeight="1">
      <c r="A51" s="111"/>
      <c r="B51" s="83" t="s">
        <v>172</v>
      </c>
      <c r="C51" s="83"/>
      <c r="D51" s="7">
        <v>437</v>
      </c>
      <c r="E51" s="7">
        <v>322</v>
      </c>
      <c r="F51" s="7">
        <f t="shared" si="0"/>
        <v>759</v>
      </c>
      <c r="G51" s="7">
        <v>535</v>
      </c>
      <c r="H51" s="7">
        <v>370</v>
      </c>
      <c r="I51" s="7">
        <v>354</v>
      </c>
      <c r="J51" s="7">
        <v>0</v>
      </c>
      <c r="K51" s="7">
        <v>0</v>
      </c>
      <c r="L51" s="17">
        <f t="shared" si="1"/>
        <v>2018</v>
      </c>
    </row>
    <row r="52" spans="1:12" s="2" customFormat="1" ht="30" customHeight="1">
      <c r="A52" s="111"/>
      <c r="B52" s="83" t="s">
        <v>36</v>
      </c>
      <c r="C52" s="83"/>
      <c r="D52" s="7">
        <v>170</v>
      </c>
      <c r="E52" s="7">
        <v>120</v>
      </c>
      <c r="F52" s="7">
        <f t="shared" si="0"/>
        <v>290</v>
      </c>
      <c r="G52" s="7">
        <v>102</v>
      </c>
      <c r="H52" s="7">
        <v>99</v>
      </c>
      <c r="I52" s="7">
        <v>100</v>
      </c>
      <c r="J52" s="7">
        <v>0</v>
      </c>
      <c r="K52" s="7">
        <v>0</v>
      </c>
      <c r="L52" s="17">
        <f t="shared" si="1"/>
        <v>591</v>
      </c>
    </row>
    <row r="53" spans="1:12" s="2" customFormat="1" ht="30" customHeight="1">
      <c r="A53" s="111"/>
      <c r="B53" s="85" t="s">
        <v>67</v>
      </c>
      <c r="C53" s="85"/>
      <c r="D53" s="14">
        <f>SUM(D47:D52)</f>
        <v>2093</v>
      </c>
      <c r="E53" s="14">
        <f t="shared" ref="E53:K53" si="11">SUM(E47:E52)</f>
        <v>1457</v>
      </c>
      <c r="F53" s="14">
        <f t="shared" si="0"/>
        <v>3550</v>
      </c>
      <c r="G53" s="14">
        <f t="shared" si="11"/>
        <v>2182</v>
      </c>
      <c r="H53" s="14">
        <f t="shared" si="11"/>
        <v>1925</v>
      </c>
      <c r="I53" s="14">
        <f t="shared" si="11"/>
        <v>1524</v>
      </c>
      <c r="J53" s="14">
        <f t="shared" si="11"/>
        <v>0</v>
      </c>
      <c r="K53" s="14">
        <f t="shared" si="11"/>
        <v>0</v>
      </c>
      <c r="L53" s="17">
        <f t="shared" si="1"/>
        <v>9181</v>
      </c>
    </row>
    <row r="54" spans="1:12" s="2" customFormat="1" ht="30" customHeight="1">
      <c r="A54" s="83" t="s">
        <v>78</v>
      </c>
      <c r="B54" s="83"/>
      <c r="C54" s="83"/>
      <c r="D54" s="7">
        <v>176</v>
      </c>
      <c r="E54" s="7">
        <v>37</v>
      </c>
      <c r="F54" s="7">
        <f t="shared" si="0"/>
        <v>213</v>
      </c>
      <c r="G54" s="7">
        <v>185</v>
      </c>
      <c r="H54" s="7">
        <v>137</v>
      </c>
      <c r="I54" s="7">
        <v>322</v>
      </c>
      <c r="J54" s="7">
        <v>0</v>
      </c>
      <c r="K54" s="7">
        <v>0</v>
      </c>
      <c r="L54" s="17">
        <f t="shared" si="1"/>
        <v>857</v>
      </c>
    </row>
    <row r="55" spans="1:12" s="2" customFormat="1" ht="30" customHeight="1">
      <c r="A55" s="111" t="s">
        <v>291</v>
      </c>
      <c r="B55" s="83" t="s">
        <v>292</v>
      </c>
      <c r="C55" s="83"/>
      <c r="D55" s="7">
        <v>348</v>
      </c>
      <c r="E55" s="7">
        <v>199</v>
      </c>
      <c r="F55" s="7">
        <f t="shared" si="0"/>
        <v>547</v>
      </c>
      <c r="G55" s="7">
        <v>379</v>
      </c>
      <c r="H55" s="7">
        <v>383</v>
      </c>
      <c r="I55" s="7">
        <v>409</v>
      </c>
      <c r="J55" s="7">
        <v>451</v>
      </c>
      <c r="K55" s="7">
        <v>0</v>
      </c>
      <c r="L55" s="17">
        <f t="shared" si="1"/>
        <v>2169</v>
      </c>
    </row>
    <row r="56" spans="1:12" s="2" customFormat="1" ht="30" customHeight="1">
      <c r="A56" s="111"/>
      <c r="B56" s="83" t="s">
        <v>293</v>
      </c>
      <c r="C56" s="83"/>
      <c r="D56" s="7">
        <v>230</v>
      </c>
      <c r="E56" s="7">
        <v>35</v>
      </c>
      <c r="F56" s="7">
        <f t="shared" si="0"/>
        <v>265</v>
      </c>
      <c r="G56" s="7">
        <v>192</v>
      </c>
      <c r="H56" s="7">
        <v>173</v>
      </c>
      <c r="I56" s="7">
        <v>165</v>
      </c>
      <c r="J56" s="7">
        <v>243</v>
      </c>
      <c r="K56" s="7">
        <v>0</v>
      </c>
      <c r="L56" s="17">
        <f t="shared" si="1"/>
        <v>1038</v>
      </c>
    </row>
    <row r="57" spans="1:12" s="2" customFormat="1" ht="30" customHeight="1">
      <c r="A57" s="111"/>
      <c r="B57" s="83" t="s">
        <v>294</v>
      </c>
      <c r="C57" s="83"/>
      <c r="D57" s="7">
        <v>205</v>
      </c>
      <c r="E57" s="7">
        <v>48</v>
      </c>
      <c r="F57" s="7">
        <f t="shared" si="0"/>
        <v>253</v>
      </c>
      <c r="G57" s="7">
        <v>227</v>
      </c>
      <c r="H57" s="7">
        <v>190</v>
      </c>
      <c r="I57" s="7">
        <v>200</v>
      </c>
      <c r="J57" s="7">
        <v>219</v>
      </c>
      <c r="K57" s="7">
        <v>0</v>
      </c>
      <c r="L57" s="17">
        <f t="shared" si="1"/>
        <v>1089</v>
      </c>
    </row>
    <row r="58" spans="1:12" s="2" customFormat="1" ht="30" customHeight="1">
      <c r="A58" s="111"/>
      <c r="B58" s="83" t="s">
        <v>174</v>
      </c>
      <c r="C58" s="83"/>
      <c r="D58" s="7">
        <v>173</v>
      </c>
      <c r="E58" s="7">
        <v>127</v>
      </c>
      <c r="F58" s="7">
        <f t="shared" si="0"/>
        <v>300</v>
      </c>
      <c r="G58" s="7">
        <v>256</v>
      </c>
      <c r="H58" s="7">
        <v>201</v>
      </c>
      <c r="I58" s="7">
        <v>141</v>
      </c>
      <c r="J58" s="7">
        <v>161</v>
      </c>
      <c r="K58" s="7">
        <v>0</v>
      </c>
      <c r="L58" s="17">
        <f t="shared" si="1"/>
        <v>1059</v>
      </c>
    </row>
    <row r="59" spans="1:12" s="2" customFormat="1" ht="30" customHeight="1">
      <c r="A59" s="111"/>
      <c r="B59" s="83" t="s">
        <v>295</v>
      </c>
      <c r="C59" s="83"/>
      <c r="D59" s="7">
        <v>197</v>
      </c>
      <c r="E59" s="7">
        <v>125</v>
      </c>
      <c r="F59" s="7">
        <f t="shared" si="0"/>
        <v>322</v>
      </c>
      <c r="G59" s="7">
        <v>249</v>
      </c>
      <c r="H59" s="7">
        <v>255</v>
      </c>
      <c r="I59" s="7">
        <v>186</v>
      </c>
      <c r="J59" s="7">
        <v>180</v>
      </c>
      <c r="K59" s="7">
        <v>0</v>
      </c>
      <c r="L59" s="17">
        <f t="shared" si="1"/>
        <v>1192</v>
      </c>
    </row>
    <row r="60" spans="1:12" s="2" customFormat="1" ht="30" customHeight="1">
      <c r="A60" s="111"/>
      <c r="B60" s="83" t="s">
        <v>296</v>
      </c>
      <c r="C60" s="83"/>
      <c r="D60" s="7">
        <v>46</v>
      </c>
      <c r="E60" s="7">
        <v>26</v>
      </c>
      <c r="F60" s="7">
        <f t="shared" si="0"/>
        <v>72</v>
      </c>
      <c r="G60" s="7">
        <v>58</v>
      </c>
      <c r="H60" s="7">
        <v>58</v>
      </c>
      <c r="I60" s="7">
        <v>54</v>
      </c>
      <c r="J60" s="7">
        <v>50</v>
      </c>
      <c r="K60" s="7">
        <v>0</v>
      </c>
      <c r="L60" s="17">
        <f t="shared" si="1"/>
        <v>292</v>
      </c>
    </row>
    <row r="61" spans="1:12" s="2" customFormat="1" ht="30" customHeight="1">
      <c r="A61" s="111"/>
      <c r="B61" s="83" t="s">
        <v>297</v>
      </c>
      <c r="C61" s="83"/>
      <c r="D61" s="7">
        <v>170</v>
      </c>
      <c r="E61" s="7">
        <v>136</v>
      </c>
      <c r="F61" s="7">
        <f t="shared" si="0"/>
        <v>306</v>
      </c>
      <c r="G61" s="7">
        <v>218</v>
      </c>
      <c r="H61" s="7">
        <v>197</v>
      </c>
      <c r="I61" s="7">
        <v>163</v>
      </c>
      <c r="J61" s="7">
        <v>139</v>
      </c>
      <c r="K61" s="7">
        <v>0</v>
      </c>
      <c r="L61" s="17">
        <f t="shared" si="1"/>
        <v>1023</v>
      </c>
    </row>
    <row r="62" spans="1:12" s="2" customFormat="1" ht="30" customHeight="1">
      <c r="A62" s="111"/>
      <c r="B62" s="83" t="s">
        <v>298</v>
      </c>
      <c r="C62" s="83"/>
      <c r="D62" s="7">
        <v>204</v>
      </c>
      <c r="E62" s="7">
        <v>65</v>
      </c>
      <c r="F62" s="7">
        <f t="shared" si="0"/>
        <v>269</v>
      </c>
      <c r="G62" s="7">
        <v>312</v>
      </c>
      <c r="H62" s="7">
        <v>261</v>
      </c>
      <c r="I62" s="7">
        <v>250</v>
      </c>
      <c r="J62" s="7">
        <v>219</v>
      </c>
      <c r="K62" s="7">
        <v>0</v>
      </c>
      <c r="L62" s="17">
        <f t="shared" si="1"/>
        <v>1311</v>
      </c>
    </row>
    <row r="63" spans="1:12" s="2" customFormat="1" ht="30" customHeight="1">
      <c r="A63" s="111"/>
      <c r="B63" s="83" t="s">
        <v>299</v>
      </c>
      <c r="C63" s="83"/>
      <c r="D63" s="7">
        <v>98</v>
      </c>
      <c r="E63" s="7">
        <v>42</v>
      </c>
      <c r="F63" s="7">
        <f t="shared" si="0"/>
        <v>140</v>
      </c>
      <c r="G63" s="7">
        <v>130</v>
      </c>
      <c r="H63" s="7">
        <v>104</v>
      </c>
      <c r="I63" s="7">
        <v>84</v>
      </c>
      <c r="J63" s="7">
        <v>67</v>
      </c>
      <c r="K63" s="7">
        <v>0</v>
      </c>
      <c r="L63" s="17">
        <f t="shared" si="1"/>
        <v>525</v>
      </c>
    </row>
    <row r="64" spans="1:12" s="2" customFormat="1" ht="30" customHeight="1">
      <c r="A64" s="111"/>
      <c r="B64" s="83" t="s">
        <v>300</v>
      </c>
      <c r="C64" s="83"/>
      <c r="D64" s="7">
        <v>70</v>
      </c>
      <c r="E64" s="7">
        <v>42</v>
      </c>
      <c r="F64" s="7">
        <f t="shared" si="0"/>
        <v>112</v>
      </c>
      <c r="G64" s="7">
        <v>80</v>
      </c>
      <c r="H64" s="7">
        <v>81</v>
      </c>
      <c r="I64" s="7">
        <v>89</v>
      </c>
      <c r="J64" s="7">
        <v>63</v>
      </c>
      <c r="K64" s="7">
        <v>0</v>
      </c>
      <c r="L64" s="17">
        <f t="shared" si="1"/>
        <v>425</v>
      </c>
    </row>
    <row r="65" spans="1:13" s="2" customFormat="1" ht="30" customHeight="1">
      <c r="A65" s="111"/>
      <c r="B65" s="85" t="s">
        <v>67</v>
      </c>
      <c r="C65" s="85"/>
      <c r="D65" s="14">
        <f>SUM(D55:D64)</f>
        <v>1741</v>
      </c>
      <c r="E65" s="14">
        <f t="shared" ref="E65:K65" si="12">SUM(E55:E64)</f>
        <v>845</v>
      </c>
      <c r="F65" s="14">
        <f t="shared" si="0"/>
        <v>2586</v>
      </c>
      <c r="G65" s="14">
        <f t="shared" si="12"/>
        <v>2101</v>
      </c>
      <c r="H65" s="14">
        <f t="shared" si="12"/>
        <v>1903</v>
      </c>
      <c r="I65" s="14">
        <f t="shared" si="12"/>
        <v>1741</v>
      </c>
      <c r="J65" s="14">
        <f t="shared" si="12"/>
        <v>1792</v>
      </c>
      <c r="K65" s="14">
        <f t="shared" si="12"/>
        <v>0</v>
      </c>
      <c r="L65" s="17">
        <f t="shared" si="1"/>
        <v>10123</v>
      </c>
    </row>
    <row r="66" spans="1:13" s="2" customFormat="1" ht="30" customHeight="1">
      <c r="A66" s="83" t="s">
        <v>62</v>
      </c>
      <c r="B66" s="83"/>
      <c r="C66" s="83"/>
      <c r="D66" s="7">
        <v>193</v>
      </c>
      <c r="E66" s="7">
        <v>84</v>
      </c>
      <c r="F66" s="7">
        <f t="shared" si="0"/>
        <v>277</v>
      </c>
      <c r="G66" s="7">
        <v>151</v>
      </c>
      <c r="H66" s="7">
        <v>113</v>
      </c>
      <c r="I66" s="7">
        <v>89</v>
      </c>
      <c r="J66" s="7">
        <v>0</v>
      </c>
      <c r="K66" s="7">
        <v>0</v>
      </c>
      <c r="L66" s="17">
        <f t="shared" si="1"/>
        <v>630</v>
      </c>
    </row>
    <row r="67" spans="1:13" s="2" customFormat="1" ht="30" customHeight="1">
      <c r="A67" s="82" t="s">
        <v>69</v>
      </c>
      <c r="B67" s="82"/>
      <c r="C67" s="82"/>
      <c r="D67" s="17">
        <f>D66+D65+D54+D53+D46+D45+D44+D43+D40+D39+D27+D26+D23</f>
        <v>22720</v>
      </c>
      <c r="E67" s="17">
        <f t="shared" ref="E67:L67" si="13">E66+E65+E54+E53+E46+E45+E44+E43+E40+E39+E27+E26+E23</f>
        <v>15497</v>
      </c>
      <c r="F67" s="17">
        <f t="shared" si="13"/>
        <v>38217</v>
      </c>
      <c r="G67" s="17">
        <f t="shared" si="13"/>
        <v>25430</v>
      </c>
      <c r="H67" s="17">
        <f t="shared" si="13"/>
        <v>24351</v>
      </c>
      <c r="I67" s="17">
        <f t="shared" si="13"/>
        <v>22839</v>
      </c>
      <c r="J67" s="17">
        <f t="shared" si="13"/>
        <v>3812</v>
      </c>
      <c r="K67" s="17">
        <f t="shared" si="13"/>
        <v>658</v>
      </c>
      <c r="L67" s="17">
        <f t="shared" si="13"/>
        <v>115307</v>
      </c>
    </row>
    <row r="68" spans="1:13" s="2" customFormat="1" ht="30" customHeight="1">
      <c r="C68" s="6"/>
    </row>
    <row r="69" spans="1:13" s="2" customFormat="1" ht="30" customHeight="1">
      <c r="C69" s="6"/>
    </row>
    <row r="70" spans="1:13" s="2" customFormat="1" ht="30" customHeight="1">
      <c r="C70" s="6"/>
    </row>
    <row r="71" spans="1:13" s="2" customFormat="1" ht="30" customHeight="1">
      <c r="C71" s="6"/>
    </row>
    <row r="72" spans="1:13" s="2" customFormat="1" ht="30" customHeight="1">
      <c r="C72" s="6"/>
    </row>
    <row r="73" spans="1:13" s="2" customFormat="1" ht="30" customHeight="1">
      <c r="A73" s="113" t="s">
        <v>302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1:13" s="2" customFormat="1" ht="30" customHeight="1">
      <c r="A74" s="96" t="s">
        <v>102</v>
      </c>
      <c r="B74" s="96"/>
      <c r="C74" s="96"/>
      <c r="D74" s="96" t="s">
        <v>273</v>
      </c>
      <c r="E74" s="96"/>
      <c r="F74" s="96"/>
      <c r="G74" s="96" t="s">
        <v>274</v>
      </c>
      <c r="H74" s="96" t="s">
        <v>275</v>
      </c>
      <c r="I74" s="96" t="s">
        <v>276</v>
      </c>
      <c r="J74" s="96" t="s">
        <v>277</v>
      </c>
      <c r="K74" s="96" t="s">
        <v>278</v>
      </c>
      <c r="L74" s="96" t="s">
        <v>279</v>
      </c>
    </row>
    <row r="75" spans="1:13" s="2" customFormat="1" ht="30" customHeight="1">
      <c r="A75" s="96"/>
      <c r="B75" s="96"/>
      <c r="C75" s="96"/>
      <c r="D75" s="39" t="s">
        <v>280</v>
      </c>
      <c r="E75" s="39" t="s">
        <v>281</v>
      </c>
      <c r="F75" s="39" t="s">
        <v>282</v>
      </c>
      <c r="G75" s="96"/>
      <c r="H75" s="96"/>
      <c r="I75" s="96"/>
      <c r="J75" s="96"/>
      <c r="K75" s="96"/>
      <c r="L75" s="96"/>
      <c r="M75" s="31"/>
    </row>
    <row r="76" spans="1:13" s="2" customFormat="1" ht="30" customHeight="1">
      <c r="A76" s="100" t="s">
        <v>138</v>
      </c>
      <c r="B76" s="108" t="s">
        <v>368</v>
      </c>
      <c r="C76" s="8" t="s">
        <v>38</v>
      </c>
      <c r="D76" s="41">
        <v>1500</v>
      </c>
      <c r="E76" s="41">
        <v>1504</v>
      </c>
      <c r="F76" s="41">
        <f>D76+E76</f>
        <v>3004</v>
      </c>
      <c r="G76" s="41">
        <v>1830</v>
      </c>
      <c r="H76" s="41">
        <v>1758</v>
      </c>
      <c r="I76" s="41">
        <v>1381</v>
      </c>
      <c r="J76" s="41">
        <v>0</v>
      </c>
      <c r="K76" s="41">
        <v>0</v>
      </c>
      <c r="L76" s="39">
        <f>F76+G76+H76+I76+J76+K76</f>
        <v>7973</v>
      </c>
      <c r="M76" s="31"/>
    </row>
    <row r="77" spans="1:13" s="2" customFormat="1" ht="30" customHeight="1">
      <c r="A77" s="100"/>
      <c r="B77" s="108"/>
      <c r="C77" s="8" t="s">
        <v>43</v>
      </c>
      <c r="D77" s="41">
        <v>1515</v>
      </c>
      <c r="E77" s="41">
        <v>753</v>
      </c>
      <c r="F77" s="41">
        <f t="shared" ref="F77:F132" si="14">D77+E77</f>
        <v>2268</v>
      </c>
      <c r="G77" s="41">
        <v>2916</v>
      </c>
      <c r="H77" s="41">
        <v>1492</v>
      </c>
      <c r="I77" s="41">
        <v>1433</v>
      </c>
      <c r="J77" s="41">
        <v>0</v>
      </c>
      <c r="K77" s="41">
        <v>0</v>
      </c>
      <c r="L77" s="39">
        <f t="shared" ref="L77:L132" si="15">F77+G77+H77+I77+J77+K77</f>
        <v>8109</v>
      </c>
      <c r="M77" s="31"/>
    </row>
    <row r="78" spans="1:13" s="2" customFormat="1" ht="30" customHeight="1">
      <c r="A78" s="100"/>
      <c r="B78" s="108"/>
      <c r="C78" s="8" t="s">
        <v>44</v>
      </c>
      <c r="D78" s="41">
        <v>586</v>
      </c>
      <c r="E78" s="41">
        <v>467</v>
      </c>
      <c r="F78" s="41">
        <f t="shared" si="14"/>
        <v>1053</v>
      </c>
      <c r="G78" s="41">
        <v>588</v>
      </c>
      <c r="H78" s="41">
        <v>379</v>
      </c>
      <c r="I78" s="41">
        <v>279</v>
      </c>
      <c r="J78" s="41">
        <v>0</v>
      </c>
      <c r="K78" s="41">
        <v>0</v>
      </c>
      <c r="L78" s="39">
        <f t="shared" si="15"/>
        <v>2299</v>
      </c>
      <c r="M78" s="31"/>
    </row>
    <row r="79" spans="1:13" s="2" customFormat="1" ht="30" customHeight="1">
      <c r="A79" s="100"/>
      <c r="B79" s="108"/>
      <c r="C79" s="8" t="s">
        <v>52</v>
      </c>
      <c r="D79" s="41">
        <v>488</v>
      </c>
      <c r="E79" s="41">
        <v>448</v>
      </c>
      <c r="F79" s="41">
        <f t="shared" si="14"/>
        <v>936</v>
      </c>
      <c r="G79" s="41">
        <v>493</v>
      </c>
      <c r="H79" s="41">
        <v>444</v>
      </c>
      <c r="I79" s="41">
        <v>355</v>
      </c>
      <c r="J79" s="41">
        <v>0</v>
      </c>
      <c r="K79" s="41">
        <v>0</v>
      </c>
      <c r="L79" s="39">
        <f t="shared" si="15"/>
        <v>2228</v>
      </c>
      <c r="M79" s="31"/>
    </row>
    <row r="80" spans="1:13" s="2" customFormat="1" ht="30" customHeight="1">
      <c r="A80" s="100"/>
      <c r="B80" s="108"/>
      <c r="C80" s="8" t="s">
        <v>283</v>
      </c>
      <c r="D80" s="41">
        <v>526</v>
      </c>
      <c r="E80" s="41">
        <v>635</v>
      </c>
      <c r="F80" s="41">
        <f t="shared" si="14"/>
        <v>1161</v>
      </c>
      <c r="G80" s="41">
        <v>394</v>
      </c>
      <c r="H80" s="41">
        <v>308</v>
      </c>
      <c r="I80" s="41">
        <v>269</v>
      </c>
      <c r="J80" s="41">
        <v>0</v>
      </c>
      <c r="K80" s="41">
        <v>0</v>
      </c>
      <c r="L80" s="39">
        <f t="shared" si="15"/>
        <v>2132</v>
      </c>
      <c r="M80" s="31"/>
    </row>
    <row r="81" spans="1:13" s="2" customFormat="1" ht="30" customHeight="1">
      <c r="A81" s="100"/>
      <c r="B81" s="108"/>
      <c r="C81" s="8" t="s">
        <v>285</v>
      </c>
      <c r="D81" s="41">
        <v>325</v>
      </c>
      <c r="E81" s="41">
        <v>199</v>
      </c>
      <c r="F81" s="41">
        <f t="shared" si="14"/>
        <v>524</v>
      </c>
      <c r="G81" s="41">
        <v>260</v>
      </c>
      <c r="H81" s="41">
        <v>232</v>
      </c>
      <c r="I81" s="41">
        <v>187</v>
      </c>
      <c r="J81" s="41">
        <v>0</v>
      </c>
      <c r="K81" s="41">
        <v>0</v>
      </c>
      <c r="L81" s="39">
        <f t="shared" si="15"/>
        <v>1203</v>
      </c>
      <c r="M81" s="31"/>
    </row>
    <row r="82" spans="1:13" s="2" customFormat="1" ht="30" customHeight="1">
      <c r="A82" s="100"/>
      <c r="B82" s="108"/>
      <c r="C82" s="8" t="s">
        <v>284</v>
      </c>
      <c r="D82" s="41">
        <v>329</v>
      </c>
      <c r="E82" s="41">
        <v>319</v>
      </c>
      <c r="F82" s="41">
        <f t="shared" si="14"/>
        <v>648</v>
      </c>
      <c r="G82" s="41">
        <v>340</v>
      </c>
      <c r="H82" s="41">
        <v>219</v>
      </c>
      <c r="I82" s="41">
        <v>202</v>
      </c>
      <c r="J82" s="41">
        <v>0</v>
      </c>
      <c r="K82" s="41">
        <v>0</v>
      </c>
      <c r="L82" s="39">
        <f t="shared" si="15"/>
        <v>1409</v>
      </c>
      <c r="M82" s="31"/>
    </row>
    <row r="83" spans="1:13" s="2" customFormat="1" ht="30" customHeight="1">
      <c r="A83" s="100"/>
      <c r="B83" s="108"/>
      <c r="C83" s="8" t="s">
        <v>54</v>
      </c>
      <c r="D83" s="41">
        <v>227</v>
      </c>
      <c r="E83" s="41">
        <v>41</v>
      </c>
      <c r="F83" s="41">
        <f t="shared" si="14"/>
        <v>268</v>
      </c>
      <c r="G83" s="41">
        <v>154</v>
      </c>
      <c r="H83" s="41">
        <v>95</v>
      </c>
      <c r="I83" s="41">
        <v>77</v>
      </c>
      <c r="J83" s="41">
        <v>0</v>
      </c>
      <c r="K83" s="41">
        <v>0</v>
      </c>
      <c r="L83" s="39">
        <f t="shared" si="15"/>
        <v>594</v>
      </c>
      <c r="M83" s="31"/>
    </row>
    <row r="84" spans="1:13" s="2" customFormat="1" ht="30" customHeight="1">
      <c r="A84" s="100"/>
      <c r="B84" s="108"/>
      <c r="C84" s="8" t="s">
        <v>303</v>
      </c>
      <c r="D84" s="41">
        <v>173</v>
      </c>
      <c r="E84" s="41">
        <v>28</v>
      </c>
      <c r="F84" s="41">
        <f t="shared" si="14"/>
        <v>201</v>
      </c>
      <c r="G84" s="41">
        <v>61</v>
      </c>
      <c r="H84" s="41">
        <v>0</v>
      </c>
      <c r="I84" s="41">
        <v>0</v>
      </c>
      <c r="J84" s="41">
        <v>0</v>
      </c>
      <c r="K84" s="41">
        <v>0</v>
      </c>
      <c r="L84" s="39">
        <f t="shared" si="15"/>
        <v>262</v>
      </c>
      <c r="M84" s="31"/>
    </row>
    <row r="85" spans="1:13" s="2" customFormat="1" ht="30" customHeight="1">
      <c r="A85" s="100"/>
      <c r="B85" s="108"/>
      <c r="C85" s="4" t="s">
        <v>67</v>
      </c>
      <c r="D85" s="4">
        <f>SUM(D76:D84)</f>
        <v>5669</v>
      </c>
      <c r="E85" s="4">
        <f t="shared" ref="E85:K85" si="16">SUM(E76:E84)</f>
        <v>4394</v>
      </c>
      <c r="F85" s="4">
        <f t="shared" si="14"/>
        <v>10063</v>
      </c>
      <c r="G85" s="4">
        <f t="shared" si="16"/>
        <v>7036</v>
      </c>
      <c r="H85" s="4">
        <f t="shared" si="16"/>
        <v>4927</v>
      </c>
      <c r="I85" s="4">
        <f t="shared" si="16"/>
        <v>4183</v>
      </c>
      <c r="J85" s="4">
        <f t="shared" si="16"/>
        <v>0</v>
      </c>
      <c r="K85" s="4">
        <f t="shared" si="16"/>
        <v>0</v>
      </c>
      <c r="L85" s="11">
        <f t="shared" si="15"/>
        <v>26209</v>
      </c>
      <c r="M85" s="31"/>
    </row>
    <row r="86" spans="1:13" s="2" customFormat="1" ht="50.25" customHeight="1">
      <c r="A86" s="100"/>
      <c r="B86" s="43" t="s">
        <v>242</v>
      </c>
      <c r="C86" s="41" t="s">
        <v>330</v>
      </c>
      <c r="D86" s="41">
        <v>427</v>
      </c>
      <c r="E86" s="41">
        <v>117</v>
      </c>
      <c r="F86" s="41">
        <f t="shared" si="14"/>
        <v>544</v>
      </c>
      <c r="G86" s="41">
        <v>316</v>
      </c>
      <c r="H86" s="41">
        <v>0</v>
      </c>
      <c r="I86" s="41">
        <v>0</v>
      </c>
      <c r="J86" s="41">
        <v>0</v>
      </c>
      <c r="K86" s="41">
        <v>0</v>
      </c>
      <c r="L86" s="39">
        <f t="shared" si="15"/>
        <v>860</v>
      </c>
      <c r="M86" s="31"/>
    </row>
    <row r="87" spans="1:13" s="2" customFormat="1" ht="30" customHeight="1">
      <c r="A87" s="100"/>
      <c r="B87" s="114" t="s">
        <v>135</v>
      </c>
      <c r="C87" s="114"/>
      <c r="D87" s="23">
        <f>SUM(D85:D86)</f>
        <v>6096</v>
      </c>
      <c r="E87" s="23">
        <f t="shared" ref="E87:K87" si="17">SUM(E85:E86)</f>
        <v>4511</v>
      </c>
      <c r="F87" s="23">
        <f t="shared" si="14"/>
        <v>10607</v>
      </c>
      <c r="G87" s="23">
        <f t="shared" si="17"/>
        <v>7352</v>
      </c>
      <c r="H87" s="23">
        <f t="shared" si="17"/>
        <v>4927</v>
      </c>
      <c r="I87" s="23">
        <f t="shared" si="17"/>
        <v>4183</v>
      </c>
      <c r="J87" s="23">
        <f t="shared" si="17"/>
        <v>0</v>
      </c>
      <c r="K87" s="23">
        <f t="shared" si="17"/>
        <v>0</v>
      </c>
      <c r="L87" s="39">
        <f t="shared" si="15"/>
        <v>27069</v>
      </c>
      <c r="M87" s="31"/>
    </row>
    <row r="88" spans="1:13" ht="30" customHeight="1">
      <c r="A88" s="100" t="s">
        <v>57</v>
      </c>
      <c r="B88" s="102" t="s">
        <v>369</v>
      </c>
      <c r="C88" s="8" t="s">
        <v>304</v>
      </c>
      <c r="D88" s="41">
        <v>214</v>
      </c>
      <c r="E88" s="41">
        <v>78</v>
      </c>
      <c r="F88" s="41">
        <f t="shared" si="14"/>
        <v>292</v>
      </c>
      <c r="G88" s="41">
        <v>135</v>
      </c>
      <c r="H88" s="41">
        <v>143</v>
      </c>
      <c r="I88" s="41">
        <v>97</v>
      </c>
      <c r="J88" s="41">
        <v>91</v>
      </c>
      <c r="K88" s="41">
        <v>0</v>
      </c>
      <c r="L88" s="39">
        <f t="shared" si="15"/>
        <v>758</v>
      </c>
      <c r="M88" s="31"/>
    </row>
    <row r="89" spans="1:13" s="2" customFormat="1" ht="30" customHeight="1">
      <c r="A89" s="100"/>
      <c r="B89" s="102"/>
      <c r="C89" s="8" t="s">
        <v>305</v>
      </c>
      <c r="D89" s="41">
        <v>243</v>
      </c>
      <c r="E89" s="41">
        <v>92</v>
      </c>
      <c r="F89" s="41">
        <f t="shared" si="14"/>
        <v>335</v>
      </c>
      <c r="G89" s="41">
        <v>125</v>
      </c>
      <c r="H89" s="41">
        <v>151</v>
      </c>
      <c r="I89" s="41">
        <v>126</v>
      </c>
      <c r="J89" s="41">
        <v>103</v>
      </c>
      <c r="K89" s="41">
        <v>0</v>
      </c>
      <c r="L89" s="39">
        <f t="shared" si="15"/>
        <v>840</v>
      </c>
      <c r="M89" s="31"/>
    </row>
    <row r="90" spans="1:13" s="2" customFormat="1" ht="30" customHeight="1">
      <c r="A90" s="100"/>
      <c r="B90" s="102"/>
      <c r="C90" s="8" t="s">
        <v>290</v>
      </c>
      <c r="D90" s="41">
        <v>723</v>
      </c>
      <c r="E90" s="41">
        <v>190</v>
      </c>
      <c r="F90" s="41">
        <f t="shared" si="14"/>
        <v>913</v>
      </c>
      <c r="G90" s="41">
        <v>415</v>
      </c>
      <c r="H90" s="41">
        <v>486</v>
      </c>
      <c r="I90" s="41">
        <v>311</v>
      </c>
      <c r="J90" s="41">
        <v>0</v>
      </c>
      <c r="K90" s="41">
        <v>0</v>
      </c>
      <c r="L90" s="39">
        <f t="shared" si="15"/>
        <v>2125</v>
      </c>
      <c r="M90" s="31"/>
    </row>
    <row r="91" spans="1:13" s="2" customFormat="1" ht="30" customHeight="1">
      <c r="A91" s="100"/>
      <c r="B91" s="102"/>
      <c r="C91" s="4" t="s">
        <v>67</v>
      </c>
      <c r="D91" s="4">
        <f>SUM(D88:D90)</f>
        <v>1180</v>
      </c>
      <c r="E91" s="4">
        <f t="shared" ref="E91:K91" si="18">SUM(E88:E90)</f>
        <v>360</v>
      </c>
      <c r="F91" s="4">
        <f t="shared" si="14"/>
        <v>1540</v>
      </c>
      <c r="G91" s="4">
        <f t="shared" si="18"/>
        <v>675</v>
      </c>
      <c r="H91" s="4">
        <f t="shared" si="18"/>
        <v>780</v>
      </c>
      <c r="I91" s="4">
        <f t="shared" si="18"/>
        <v>534</v>
      </c>
      <c r="J91" s="4">
        <f t="shared" si="18"/>
        <v>194</v>
      </c>
      <c r="K91" s="4">
        <f t="shared" si="18"/>
        <v>0</v>
      </c>
      <c r="L91" s="11">
        <f t="shared" si="15"/>
        <v>3723</v>
      </c>
      <c r="M91" s="31"/>
    </row>
    <row r="92" spans="1:13" s="2" customFormat="1" ht="30" customHeight="1">
      <c r="A92" s="100"/>
      <c r="B92" s="113" t="s">
        <v>376</v>
      </c>
      <c r="C92" s="113"/>
      <c r="D92" s="41">
        <v>233</v>
      </c>
      <c r="E92" s="41">
        <v>9</v>
      </c>
      <c r="F92" s="41">
        <f t="shared" si="14"/>
        <v>242</v>
      </c>
      <c r="G92" s="41">
        <v>147</v>
      </c>
      <c r="H92" s="41">
        <v>0</v>
      </c>
      <c r="I92" s="41">
        <v>0</v>
      </c>
      <c r="J92" s="41">
        <v>0</v>
      </c>
      <c r="K92" s="41">
        <v>0</v>
      </c>
      <c r="L92" s="39">
        <f t="shared" si="15"/>
        <v>389</v>
      </c>
      <c r="M92" s="31"/>
    </row>
    <row r="93" spans="1:13" s="2" customFormat="1" ht="30" customHeight="1">
      <c r="A93" s="100"/>
      <c r="B93" s="99" t="s">
        <v>133</v>
      </c>
      <c r="C93" s="99"/>
      <c r="D93" s="23">
        <f>SUM(D91:D92)</f>
        <v>1413</v>
      </c>
      <c r="E93" s="23">
        <f t="shared" ref="E93:K93" si="19">SUM(E91:E92)</f>
        <v>369</v>
      </c>
      <c r="F93" s="23">
        <f t="shared" si="14"/>
        <v>1782</v>
      </c>
      <c r="G93" s="23">
        <f t="shared" si="19"/>
        <v>822</v>
      </c>
      <c r="H93" s="23">
        <f t="shared" si="19"/>
        <v>780</v>
      </c>
      <c r="I93" s="23">
        <f t="shared" si="19"/>
        <v>534</v>
      </c>
      <c r="J93" s="23">
        <f t="shared" si="19"/>
        <v>194</v>
      </c>
      <c r="K93" s="23">
        <f t="shared" si="19"/>
        <v>0</v>
      </c>
      <c r="L93" s="39">
        <f t="shared" si="15"/>
        <v>4112</v>
      </c>
      <c r="M93" s="31"/>
    </row>
    <row r="94" spans="1:13" ht="30" customHeight="1">
      <c r="A94" s="100" t="s">
        <v>55</v>
      </c>
      <c r="B94" s="113" t="s">
        <v>306</v>
      </c>
      <c r="C94" s="113"/>
      <c r="D94" s="41">
        <v>1799</v>
      </c>
      <c r="E94" s="41">
        <v>2633</v>
      </c>
      <c r="F94" s="41">
        <f t="shared" si="14"/>
        <v>4432</v>
      </c>
      <c r="G94" s="41">
        <v>2785</v>
      </c>
      <c r="H94" s="41">
        <v>2273</v>
      </c>
      <c r="I94" s="41">
        <v>2308</v>
      </c>
      <c r="J94" s="41">
        <v>0</v>
      </c>
      <c r="K94" s="41">
        <v>0</v>
      </c>
      <c r="L94" s="39">
        <f t="shared" si="15"/>
        <v>11798</v>
      </c>
    </row>
    <row r="95" spans="1:13" s="2" customFormat="1" ht="30" customHeight="1">
      <c r="A95" s="100"/>
      <c r="B95" s="113" t="s">
        <v>331</v>
      </c>
      <c r="C95" s="113"/>
      <c r="D95" s="41">
        <v>376</v>
      </c>
      <c r="E95" s="41">
        <v>1</v>
      </c>
      <c r="F95" s="41">
        <f t="shared" si="14"/>
        <v>377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39">
        <f t="shared" si="15"/>
        <v>377</v>
      </c>
      <c r="M95" s="31"/>
    </row>
    <row r="96" spans="1:13" s="2" customFormat="1" ht="30" customHeight="1">
      <c r="A96" s="100"/>
      <c r="B96" s="99" t="s">
        <v>139</v>
      </c>
      <c r="C96" s="99"/>
      <c r="D96" s="23">
        <f>SUM(D94:D95)</f>
        <v>2175</v>
      </c>
      <c r="E96" s="23">
        <f t="shared" ref="E96:K96" si="20">SUM(E94:E95)</f>
        <v>2634</v>
      </c>
      <c r="F96" s="23">
        <f t="shared" si="14"/>
        <v>4809</v>
      </c>
      <c r="G96" s="23">
        <f t="shared" si="20"/>
        <v>2785</v>
      </c>
      <c r="H96" s="23">
        <f t="shared" si="20"/>
        <v>2273</v>
      </c>
      <c r="I96" s="23">
        <f t="shared" si="20"/>
        <v>2308</v>
      </c>
      <c r="J96" s="23">
        <f t="shared" si="20"/>
        <v>0</v>
      </c>
      <c r="K96" s="23">
        <f t="shared" si="20"/>
        <v>0</v>
      </c>
      <c r="L96" s="39">
        <f t="shared" si="15"/>
        <v>12175</v>
      </c>
      <c r="M96" s="31"/>
    </row>
    <row r="97" spans="1:13" s="2" customFormat="1" ht="30" customHeight="1">
      <c r="A97" s="113" t="s">
        <v>199</v>
      </c>
      <c r="B97" s="113"/>
      <c r="C97" s="113"/>
      <c r="D97" s="41">
        <v>1241</v>
      </c>
      <c r="E97" s="41">
        <v>264</v>
      </c>
      <c r="F97" s="41">
        <f t="shared" si="14"/>
        <v>1505</v>
      </c>
      <c r="G97" s="41">
        <v>1360</v>
      </c>
      <c r="H97" s="41">
        <v>1189</v>
      </c>
      <c r="I97" s="41">
        <v>1432</v>
      </c>
      <c r="J97" s="41">
        <v>0</v>
      </c>
      <c r="K97" s="41">
        <v>0</v>
      </c>
      <c r="L97" s="39">
        <f t="shared" si="15"/>
        <v>5486</v>
      </c>
      <c r="M97" s="31"/>
    </row>
    <row r="98" spans="1:13" s="2" customFormat="1" ht="30" customHeight="1">
      <c r="A98" s="113" t="s">
        <v>307</v>
      </c>
      <c r="B98" s="113"/>
      <c r="C98" s="113"/>
      <c r="D98" s="41">
        <v>224</v>
      </c>
      <c r="E98" s="41">
        <v>21</v>
      </c>
      <c r="F98" s="41">
        <f t="shared" si="14"/>
        <v>245</v>
      </c>
      <c r="G98" s="41">
        <v>172</v>
      </c>
      <c r="H98" s="41">
        <v>99</v>
      </c>
      <c r="I98" s="41">
        <v>125</v>
      </c>
      <c r="J98" s="41">
        <v>163</v>
      </c>
      <c r="K98" s="41">
        <v>0</v>
      </c>
      <c r="L98" s="39">
        <f t="shared" si="15"/>
        <v>804</v>
      </c>
      <c r="M98" s="31"/>
    </row>
    <row r="99" spans="1:13" s="2" customFormat="1" ht="30" customHeight="1">
      <c r="A99" s="113" t="s">
        <v>9</v>
      </c>
      <c r="B99" s="113"/>
      <c r="C99" s="113"/>
      <c r="D99" s="41">
        <v>541</v>
      </c>
      <c r="E99" s="41">
        <v>8</v>
      </c>
      <c r="F99" s="41">
        <f t="shared" si="14"/>
        <v>549</v>
      </c>
      <c r="G99" s="41">
        <v>470</v>
      </c>
      <c r="H99" s="41">
        <v>461</v>
      </c>
      <c r="I99" s="41">
        <v>461</v>
      </c>
      <c r="J99" s="41">
        <v>382</v>
      </c>
      <c r="K99" s="41">
        <v>459</v>
      </c>
      <c r="L99" s="39">
        <f t="shared" si="15"/>
        <v>2782</v>
      </c>
      <c r="M99" s="31"/>
    </row>
    <row r="100" spans="1:13" s="2" customFormat="1" ht="30" customHeight="1">
      <c r="A100" s="113" t="s">
        <v>15</v>
      </c>
      <c r="B100" s="113"/>
      <c r="C100" s="113"/>
      <c r="D100" s="41">
        <v>250</v>
      </c>
      <c r="E100" s="41">
        <v>8</v>
      </c>
      <c r="F100" s="41">
        <f t="shared" si="14"/>
        <v>258</v>
      </c>
      <c r="G100" s="41">
        <v>113</v>
      </c>
      <c r="H100" s="41">
        <v>119</v>
      </c>
      <c r="I100" s="41">
        <v>128</v>
      </c>
      <c r="J100" s="41">
        <v>159</v>
      </c>
      <c r="K100" s="41">
        <v>0</v>
      </c>
      <c r="L100" s="39">
        <f t="shared" si="15"/>
        <v>777</v>
      </c>
      <c r="M100" s="31"/>
    </row>
    <row r="101" spans="1:13" s="2" customFormat="1" ht="30" customHeight="1">
      <c r="A101" s="100" t="s">
        <v>79</v>
      </c>
      <c r="B101" s="113" t="s">
        <v>170</v>
      </c>
      <c r="C101" s="113"/>
      <c r="D101" s="41">
        <v>440</v>
      </c>
      <c r="E101" s="41">
        <v>84</v>
      </c>
      <c r="F101" s="41">
        <f t="shared" si="14"/>
        <v>524</v>
      </c>
      <c r="G101" s="41">
        <v>331</v>
      </c>
      <c r="H101" s="41">
        <v>348</v>
      </c>
      <c r="I101" s="41">
        <v>259</v>
      </c>
      <c r="J101" s="41">
        <v>0</v>
      </c>
      <c r="K101" s="41">
        <v>0</v>
      </c>
      <c r="L101" s="39">
        <f t="shared" si="15"/>
        <v>1462</v>
      </c>
      <c r="M101" s="31"/>
    </row>
    <row r="102" spans="1:13" s="2" customFormat="1" ht="30" customHeight="1">
      <c r="A102" s="100"/>
      <c r="B102" s="86" t="s">
        <v>308</v>
      </c>
      <c r="C102" s="86"/>
      <c r="D102" s="41">
        <v>228</v>
      </c>
      <c r="E102" s="41">
        <v>46</v>
      </c>
      <c r="F102" s="41">
        <f t="shared" si="14"/>
        <v>274</v>
      </c>
      <c r="G102" s="41">
        <v>189</v>
      </c>
      <c r="H102" s="41">
        <v>226</v>
      </c>
      <c r="I102" s="41">
        <v>142</v>
      </c>
      <c r="J102" s="41">
        <v>0</v>
      </c>
      <c r="K102" s="41">
        <v>0</v>
      </c>
      <c r="L102" s="39">
        <f t="shared" si="15"/>
        <v>831</v>
      </c>
      <c r="M102" s="31"/>
    </row>
    <row r="103" spans="1:13" s="2" customFormat="1" ht="30" customHeight="1">
      <c r="A103" s="100"/>
      <c r="B103" s="86" t="s">
        <v>309</v>
      </c>
      <c r="C103" s="86"/>
      <c r="D103" s="41">
        <v>434</v>
      </c>
      <c r="E103" s="41">
        <v>112</v>
      </c>
      <c r="F103" s="41">
        <f t="shared" si="14"/>
        <v>546</v>
      </c>
      <c r="G103" s="41">
        <v>490</v>
      </c>
      <c r="H103" s="41">
        <v>420</v>
      </c>
      <c r="I103" s="41">
        <v>314</v>
      </c>
      <c r="J103" s="41">
        <v>0</v>
      </c>
      <c r="K103" s="41">
        <v>0</v>
      </c>
      <c r="L103" s="39">
        <f t="shared" si="15"/>
        <v>1770</v>
      </c>
      <c r="M103" s="31"/>
    </row>
    <row r="104" spans="1:13" s="2" customFormat="1" ht="30" customHeight="1">
      <c r="A104" s="100"/>
      <c r="B104" s="86" t="s">
        <v>310</v>
      </c>
      <c r="C104" s="86"/>
      <c r="D104" s="41">
        <v>116</v>
      </c>
      <c r="E104" s="41">
        <v>25</v>
      </c>
      <c r="F104" s="41">
        <f t="shared" si="14"/>
        <v>141</v>
      </c>
      <c r="G104" s="41">
        <v>67</v>
      </c>
      <c r="H104" s="41">
        <v>41</v>
      </c>
      <c r="I104" s="41">
        <v>48</v>
      </c>
      <c r="J104" s="41">
        <v>0</v>
      </c>
      <c r="K104" s="41">
        <v>0</v>
      </c>
      <c r="L104" s="39">
        <f t="shared" si="15"/>
        <v>297</v>
      </c>
      <c r="M104" s="31"/>
    </row>
    <row r="105" spans="1:13" s="2" customFormat="1" ht="30" customHeight="1">
      <c r="A105" s="100"/>
      <c r="B105" s="86" t="s">
        <v>311</v>
      </c>
      <c r="C105" s="86"/>
      <c r="D105" s="41">
        <v>173</v>
      </c>
      <c r="E105" s="41">
        <v>17</v>
      </c>
      <c r="F105" s="41">
        <f t="shared" si="14"/>
        <v>190</v>
      </c>
      <c r="G105" s="41">
        <v>55</v>
      </c>
      <c r="H105" s="41">
        <v>66</v>
      </c>
      <c r="I105" s="41">
        <v>47</v>
      </c>
      <c r="J105" s="41">
        <v>0</v>
      </c>
      <c r="K105" s="41">
        <v>0</v>
      </c>
      <c r="L105" s="39">
        <f t="shared" si="15"/>
        <v>358</v>
      </c>
      <c r="M105" s="31"/>
    </row>
    <row r="106" spans="1:13" s="2" customFormat="1" ht="30" customHeight="1">
      <c r="A106" s="100"/>
      <c r="B106" s="86" t="s">
        <v>312</v>
      </c>
      <c r="C106" s="86"/>
      <c r="D106" s="41">
        <v>208</v>
      </c>
      <c r="E106" s="41">
        <v>66</v>
      </c>
      <c r="F106" s="41">
        <f t="shared" si="14"/>
        <v>274</v>
      </c>
      <c r="G106" s="41">
        <v>201</v>
      </c>
      <c r="H106" s="41">
        <v>154</v>
      </c>
      <c r="I106" s="41">
        <v>164</v>
      </c>
      <c r="J106" s="41">
        <v>0</v>
      </c>
      <c r="K106" s="41">
        <v>0</v>
      </c>
      <c r="L106" s="39">
        <f t="shared" si="15"/>
        <v>793</v>
      </c>
      <c r="M106" s="31"/>
    </row>
    <row r="107" spans="1:13" s="2" customFormat="1" ht="30" customHeight="1">
      <c r="A107" s="100"/>
      <c r="B107" s="99" t="s">
        <v>67</v>
      </c>
      <c r="C107" s="99"/>
      <c r="D107" s="23">
        <f>SUM(D101:D106)</f>
        <v>1599</v>
      </c>
      <c r="E107" s="23">
        <f t="shared" ref="E107:K107" si="21">SUM(E101:E106)</f>
        <v>350</v>
      </c>
      <c r="F107" s="23">
        <f t="shared" si="14"/>
        <v>1949</v>
      </c>
      <c r="G107" s="23">
        <f t="shared" si="21"/>
        <v>1333</v>
      </c>
      <c r="H107" s="23">
        <f t="shared" si="21"/>
        <v>1255</v>
      </c>
      <c r="I107" s="23">
        <f t="shared" si="21"/>
        <v>974</v>
      </c>
      <c r="J107" s="23">
        <f t="shared" si="21"/>
        <v>0</v>
      </c>
      <c r="K107" s="23">
        <f t="shared" si="21"/>
        <v>0</v>
      </c>
      <c r="L107" s="39">
        <f t="shared" si="15"/>
        <v>5511</v>
      </c>
      <c r="M107" s="31"/>
    </row>
    <row r="108" spans="1:13" s="2" customFormat="1" ht="30" customHeight="1">
      <c r="A108" s="86" t="s">
        <v>17</v>
      </c>
      <c r="B108" s="86"/>
      <c r="C108" s="86"/>
      <c r="D108" s="41">
        <v>496</v>
      </c>
      <c r="E108" s="41">
        <v>104</v>
      </c>
      <c r="F108" s="41">
        <f t="shared" si="14"/>
        <v>600</v>
      </c>
      <c r="G108" s="41">
        <v>246</v>
      </c>
      <c r="H108" s="41">
        <v>244</v>
      </c>
      <c r="I108" s="41">
        <v>211</v>
      </c>
      <c r="J108" s="41">
        <v>211</v>
      </c>
      <c r="K108" s="41">
        <v>0</v>
      </c>
      <c r="L108" s="39">
        <f t="shared" si="15"/>
        <v>1512</v>
      </c>
      <c r="M108" s="31"/>
    </row>
    <row r="109" spans="1:13" s="2" customFormat="1" ht="30" customHeight="1">
      <c r="A109" s="86" t="s">
        <v>19</v>
      </c>
      <c r="B109" s="86"/>
      <c r="C109" s="86"/>
      <c r="D109" s="41">
        <v>259</v>
      </c>
      <c r="E109" s="41">
        <v>12</v>
      </c>
      <c r="F109" s="41">
        <f t="shared" si="14"/>
        <v>271</v>
      </c>
      <c r="G109" s="41">
        <v>169</v>
      </c>
      <c r="H109" s="41">
        <v>191</v>
      </c>
      <c r="I109" s="41">
        <v>152</v>
      </c>
      <c r="J109" s="41">
        <v>190</v>
      </c>
      <c r="K109" s="41">
        <v>0</v>
      </c>
      <c r="L109" s="39">
        <f t="shared" si="15"/>
        <v>973</v>
      </c>
      <c r="M109" s="31"/>
    </row>
    <row r="110" spans="1:13" s="2" customFormat="1" ht="30" customHeight="1">
      <c r="A110" s="86" t="s">
        <v>22</v>
      </c>
      <c r="B110" s="86"/>
      <c r="C110" s="86"/>
      <c r="D110" s="41">
        <v>181</v>
      </c>
      <c r="E110" s="41">
        <v>33</v>
      </c>
      <c r="F110" s="41">
        <f t="shared" si="14"/>
        <v>214</v>
      </c>
      <c r="G110" s="41">
        <v>135</v>
      </c>
      <c r="H110" s="41">
        <v>84</v>
      </c>
      <c r="I110" s="41">
        <v>96</v>
      </c>
      <c r="J110" s="41">
        <v>161</v>
      </c>
      <c r="K110" s="41">
        <v>0</v>
      </c>
      <c r="L110" s="39">
        <f t="shared" si="15"/>
        <v>690</v>
      </c>
      <c r="M110" s="31"/>
    </row>
    <row r="111" spans="1:13" s="2" customFormat="1" ht="30" customHeight="1">
      <c r="A111" s="100" t="s">
        <v>375</v>
      </c>
      <c r="B111" s="86" t="s">
        <v>313</v>
      </c>
      <c r="C111" s="86"/>
      <c r="D111" s="41">
        <v>31</v>
      </c>
      <c r="E111" s="41">
        <v>22</v>
      </c>
      <c r="F111" s="41">
        <f t="shared" si="14"/>
        <v>53</v>
      </c>
      <c r="G111" s="41">
        <v>38</v>
      </c>
      <c r="H111" s="41">
        <v>41</v>
      </c>
      <c r="I111" s="41">
        <v>58</v>
      </c>
      <c r="J111" s="41">
        <v>37</v>
      </c>
      <c r="K111" s="41">
        <v>0</v>
      </c>
      <c r="L111" s="39">
        <f t="shared" si="15"/>
        <v>227</v>
      </c>
      <c r="M111" s="31"/>
    </row>
    <row r="112" spans="1:13" s="2" customFormat="1" ht="30" customHeight="1">
      <c r="A112" s="100"/>
      <c r="B112" s="86" t="s">
        <v>314</v>
      </c>
      <c r="C112" s="86"/>
      <c r="D112" s="41">
        <v>0</v>
      </c>
      <c r="E112" s="41">
        <v>2</v>
      </c>
      <c r="F112" s="41">
        <f t="shared" si="14"/>
        <v>2</v>
      </c>
      <c r="G112" s="41">
        <v>22</v>
      </c>
      <c r="H112" s="41">
        <v>30</v>
      </c>
      <c r="I112" s="41">
        <v>36</v>
      </c>
      <c r="J112" s="41">
        <v>23</v>
      </c>
      <c r="K112" s="41">
        <v>0</v>
      </c>
      <c r="L112" s="39">
        <f t="shared" si="15"/>
        <v>113</v>
      </c>
      <c r="M112" s="31"/>
    </row>
    <row r="113" spans="1:13" s="2" customFormat="1" ht="30" customHeight="1">
      <c r="A113" s="100"/>
      <c r="B113" s="86" t="s">
        <v>315</v>
      </c>
      <c r="C113" s="86"/>
      <c r="D113" s="41">
        <v>23</v>
      </c>
      <c r="E113" s="41">
        <v>15</v>
      </c>
      <c r="F113" s="41">
        <f t="shared" si="14"/>
        <v>38</v>
      </c>
      <c r="G113" s="41">
        <v>52</v>
      </c>
      <c r="H113" s="41">
        <v>76</v>
      </c>
      <c r="I113" s="41">
        <v>55</v>
      </c>
      <c r="J113" s="41">
        <v>32</v>
      </c>
      <c r="K113" s="41">
        <v>0</v>
      </c>
      <c r="L113" s="39">
        <f t="shared" si="15"/>
        <v>253</v>
      </c>
      <c r="M113" s="31"/>
    </row>
    <row r="114" spans="1:13" s="2" customFormat="1" ht="30" customHeight="1">
      <c r="A114" s="100"/>
      <c r="B114" s="86" t="s">
        <v>316</v>
      </c>
      <c r="C114" s="86"/>
      <c r="D114" s="41">
        <v>62</v>
      </c>
      <c r="E114" s="41">
        <v>30</v>
      </c>
      <c r="F114" s="41">
        <f t="shared" si="14"/>
        <v>92</v>
      </c>
      <c r="G114" s="41">
        <v>73</v>
      </c>
      <c r="H114" s="41">
        <v>62</v>
      </c>
      <c r="I114" s="41">
        <v>48</v>
      </c>
      <c r="J114" s="41">
        <v>27</v>
      </c>
      <c r="K114" s="41">
        <v>0</v>
      </c>
      <c r="L114" s="39">
        <f t="shared" si="15"/>
        <v>302</v>
      </c>
      <c r="M114" s="31"/>
    </row>
    <row r="115" spans="1:13" s="2" customFormat="1" ht="30" customHeight="1">
      <c r="A115" s="100"/>
      <c r="B115" s="86" t="s">
        <v>317</v>
      </c>
      <c r="C115" s="86"/>
      <c r="D115" s="41">
        <v>92</v>
      </c>
      <c r="E115" s="41">
        <v>82</v>
      </c>
      <c r="F115" s="41">
        <f t="shared" si="14"/>
        <v>174</v>
      </c>
      <c r="G115" s="41">
        <v>126</v>
      </c>
      <c r="H115" s="41">
        <v>110</v>
      </c>
      <c r="I115" s="41">
        <v>109</v>
      </c>
      <c r="J115" s="41">
        <v>117</v>
      </c>
      <c r="K115" s="41">
        <v>0</v>
      </c>
      <c r="L115" s="39">
        <f t="shared" si="15"/>
        <v>636</v>
      </c>
      <c r="M115" s="31"/>
    </row>
    <row r="116" spans="1:13" s="2" customFormat="1" ht="30" customHeight="1">
      <c r="A116" s="100"/>
      <c r="B116" s="86" t="s">
        <v>318</v>
      </c>
      <c r="C116" s="86"/>
      <c r="D116" s="41">
        <v>61</v>
      </c>
      <c r="E116" s="41">
        <v>38</v>
      </c>
      <c r="F116" s="41">
        <f t="shared" si="14"/>
        <v>99</v>
      </c>
      <c r="G116" s="41">
        <v>96</v>
      </c>
      <c r="H116" s="41">
        <v>96</v>
      </c>
      <c r="I116" s="41">
        <v>114</v>
      </c>
      <c r="J116" s="41">
        <v>84</v>
      </c>
      <c r="K116" s="41">
        <v>0</v>
      </c>
      <c r="L116" s="39">
        <f t="shared" si="15"/>
        <v>489</v>
      </c>
      <c r="M116" s="31"/>
    </row>
    <row r="117" spans="1:13" s="2" customFormat="1" ht="30" customHeight="1">
      <c r="A117" s="100"/>
      <c r="B117" s="86" t="s">
        <v>319</v>
      </c>
      <c r="C117" s="86"/>
      <c r="D117" s="41">
        <v>24</v>
      </c>
      <c r="E117" s="41">
        <v>10</v>
      </c>
      <c r="F117" s="41">
        <f t="shared" si="14"/>
        <v>34</v>
      </c>
      <c r="G117" s="41">
        <v>72</v>
      </c>
      <c r="H117" s="41">
        <v>62</v>
      </c>
      <c r="I117" s="41">
        <v>44</v>
      </c>
      <c r="J117" s="41">
        <v>25</v>
      </c>
      <c r="K117" s="41">
        <v>0</v>
      </c>
      <c r="L117" s="39">
        <f t="shared" si="15"/>
        <v>237</v>
      </c>
      <c r="M117" s="31"/>
    </row>
    <row r="118" spans="1:13" s="2" customFormat="1" ht="30" customHeight="1">
      <c r="A118" s="100"/>
      <c r="B118" s="86" t="s">
        <v>320</v>
      </c>
      <c r="C118" s="86"/>
      <c r="D118" s="41">
        <v>77</v>
      </c>
      <c r="E118" s="41">
        <v>43</v>
      </c>
      <c r="F118" s="41">
        <f t="shared" si="14"/>
        <v>120</v>
      </c>
      <c r="G118" s="41">
        <v>75</v>
      </c>
      <c r="H118" s="41">
        <v>94</v>
      </c>
      <c r="I118" s="41">
        <v>67</v>
      </c>
      <c r="J118" s="41">
        <v>22</v>
      </c>
      <c r="K118" s="41">
        <v>0</v>
      </c>
      <c r="L118" s="39">
        <f t="shared" si="15"/>
        <v>378</v>
      </c>
      <c r="M118" s="31"/>
    </row>
    <row r="119" spans="1:13" s="2" customFormat="1" ht="30" customHeight="1">
      <c r="A119" s="100"/>
      <c r="B119" s="86" t="s">
        <v>321</v>
      </c>
      <c r="C119" s="86"/>
      <c r="D119" s="41">
        <v>117</v>
      </c>
      <c r="E119" s="41">
        <v>12</v>
      </c>
      <c r="F119" s="41">
        <f t="shared" si="14"/>
        <v>129</v>
      </c>
      <c r="G119" s="41">
        <v>87</v>
      </c>
      <c r="H119" s="41">
        <v>52</v>
      </c>
      <c r="I119" s="41">
        <v>89</v>
      </c>
      <c r="J119" s="41">
        <v>93</v>
      </c>
      <c r="K119" s="41">
        <v>0</v>
      </c>
      <c r="L119" s="39">
        <f t="shared" si="15"/>
        <v>450</v>
      </c>
      <c r="M119" s="31"/>
    </row>
    <row r="120" spans="1:13" s="2" customFormat="1" ht="30" customHeight="1">
      <c r="A120" s="100"/>
      <c r="B120" s="86" t="s">
        <v>322</v>
      </c>
      <c r="C120" s="86"/>
      <c r="D120" s="41">
        <v>82</v>
      </c>
      <c r="E120" s="41">
        <v>22</v>
      </c>
      <c r="F120" s="41">
        <f t="shared" si="14"/>
        <v>104</v>
      </c>
      <c r="G120" s="41">
        <v>101</v>
      </c>
      <c r="H120" s="41">
        <v>49</v>
      </c>
      <c r="I120" s="41">
        <v>56</v>
      </c>
      <c r="J120" s="41">
        <v>36</v>
      </c>
      <c r="K120" s="41">
        <v>0</v>
      </c>
      <c r="L120" s="39">
        <f t="shared" si="15"/>
        <v>346</v>
      </c>
      <c r="M120" s="31"/>
    </row>
    <row r="121" spans="1:13" s="2" customFormat="1" ht="30" customHeight="1">
      <c r="A121" s="100"/>
      <c r="B121" s="86" t="s">
        <v>323</v>
      </c>
      <c r="C121" s="86"/>
      <c r="D121" s="41">
        <v>84</v>
      </c>
      <c r="E121" s="41">
        <v>24</v>
      </c>
      <c r="F121" s="41">
        <f t="shared" si="14"/>
        <v>108</v>
      </c>
      <c r="G121" s="41">
        <v>71</v>
      </c>
      <c r="H121" s="41">
        <v>57</v>
      </c>
      <c r="I121" s="41">
        <v>69</v>
      </c>
      <c r="J121" s="41">
        <v>45</v>
      </c>
      <c r="K121" s="41">
        <v>0</v>
      </c>
      <c r="L121" s="39">
        <f t="shared" si="15"/>
        <v>350</v>
      </c>
      <c r="M121" s="31"/>
    </row>
    <row r="122" spans="1:13" s="2" customFormat="1" ht="30" customHeight="1">
      <c r="A122" s="100"/>
      <c r="B122" s="86" t="s">
        <v>324</v>
      </c>
      <c r="C122" s="86"/>
      <c r="D122" s="41">
        <v>112</v>
      </c>
      <c r="E122" s="41">
        <v>34</v>
      </c>
      <c r="F122" s="41">
        <f t="shared" si="14"/>
        <v>146</v>
      </c>
      <c r="G122" s="41">
        <v>106</v>
      </c>
      <c r="H122" s="41">
        <v>82</v>
      </c>
      <c r="I122" s="41">
        <v>57</v>
      </c>
      <c r="J122" s="41">
        <v>42</v>
      </c>
      <c r="K122" s="41">
        <v>0</v>
      </c>
      <c r="L122" s="39">
        <f t="shared" si="15"/>
        <v>433</v>
      </c>
      <c r="M122" s="31"/>
    </row>
    <row r="123" spans="1:13" s="2" customFormat="1" ht="30" customHeight="1">
      <c r="A123" s="100"/>
      <c r="B123" s="86" t="s">
        <v>325</v>
      </c>
      <c r="C123" s="86"/>
      <c r="D123" s="41">
        <v>76</v>
      </c>
      <c r="E123" s="41">
        <v>15</v>
      </c>
      <c r="F123" s="41">
        <f t="shared" si="14"/>
        <v>91</v>
      </c>
      <c r="G123" s="41">
        <v>85</v>
      </c>
      <c r="H123" s="41">
        <v>55</v>
      </c>
      <c r="I123" s="41">
        <v>32</v>
      </c>
      <c r="J123" s="41">
        <v>16</v>
      </c>
      <c r="K123" s="41">
        <v>0</v>
      </c>
      <c r="L123" s="39">
        <f t="shared" si="15"/>
        <v>279</v>
      </c>
      <c r="M123" s="31"/>
    </row>
    <row r="124" spans="1:13" s="2" customFormat="1" ht="30" customHeight="1">
      <c r="A124" s="100"/>
      <c r="B124" s="86" t="s">
        <v>326</v>
      </c>
      <c r="C124" s="86"/>
      <c r="D124" s="41">
        <v>133</v>
      </c>
      <c r="E124" s="41">
        <v>37</v>
      </c>
      <c r="F124" s="41">
        <f t="shared" si="14"/>
        <v>170</v>
      </c>
      <c r="G124" s="41">
        <v>95</v>
      </c>
      <c r="H124" s="41">
        <v>77</v>
      </c>
      <c r="I124" s="41">
        <v>113</v>
      </c>
      <c r="J124" s="41">
        <v>129</v>
      </c>
      <c r="K124" s="41">
        <v>0</v>
      </c>
      <c r="L124" s="39">
        <f t="shared" si="15"/>
        <v>584</v>
      </c>
      <c r="M124" s="31"/>
    </row>
    <row r="125" spans="1:13" s="2" customFormat="1" ht="30" customHeight="1">
      <c r="A125" s="100"/>
      <c r="B125" s="115" t="s">
        <v>67</v>
      </c>
      <c r="C125" s="115"/>
      <c r="D125" s="23">
        <f>SUM(D111:D124)</f>
        <v>974</v>
      </c>
      <c r="E125" s="23">
        <f t="shared" ref="E125:K125" si="22">SUM(E111:E124)</f>
        <v>386</v>
      </c>
      <c r="F125" s="23">
        <f t="shared" si="14"/>
        <v>1360</v>
      </c>
      <c r="G125" s="23">
        <f t="shared" si="22"/>
        <v>1099</v>
      </c>
      <c r="H125" s="23">
        <f t="shared" si="22"/>
        <v>943</v>
      </c>
      <c r="I125" s="23">
        <f t="shared" si="22"/>
        <v>947</v>
      </c>
      <c r="J125" s="23">
        <f t="shared" si="22"/>
        <v>728</v>
      </c>
      <c r="K125" s="23">
        <f t="shared" si="22"/>
        <v>0</v>
      </c>
      <c r="L125" s="39">
        <f t="shared" si="15"/>
        <v>5077</v>
      </c>
      <c r="M125" s="31"/>
    </row>
    <row r="126" spans="1:13" s="2" customFormat="1" ht="30" customHeight="1">
      <c r="A126" s="113" t="s">
        <v>327</v>
      </c>
      <c r="B126" s="113"/>
      <c r="C126" s="113"/>
      <c r="D126" s="41">
        <v>299</v>
      </c>
      <c r="E126" s="41">
        <v>133</v>
      </c>
      <c r="F126" s="41">
        <f t="shared" si="14"/>
        <v>432</v>
      </c>
      <c r="G126" s="41">
        <v>312</v>
      </c>
      <c r="H126" s="41">
        <v>150</v>
      </c>
      <c r="I126" s="41">
        <v>91</v>
      </c>
      <c r="J126" s="41">
        <v>0</v>
      </c>
      <c r="K126" s="41">
        <v>0</v>
      </c>
      <c r="L126" s="39">
        <f t="shared" si="15"/>
        <v>985</v>
      </c>
      <c r="M126" s="31"/>
    </row>
    <row r="127" spans="1:13" s="2" customFormat="1" ht="30" customHeight="1">
      <c r="A127" s="99" t="s">
        <v>24</v>
      </c>
      <c r="B127" s="113" t="s">
        <v>24</v>
      </c>
      <c r="C127" s="113"/>
      <c r="D127" s="41">
        <v>255</v>
      </c>
      <c r="E127" s="41">
        <v>105</v>
      </c>
      <c r="F127" s="41">
        <f t="shared" si="14"/>
        <v>360</v>
      </c>
      <c r="G127" s="41">
        <v>261</v>
      </c>
      <c r="H127" s="41">
        <v>272</v>
      </c>
      <c r="I127" s="41">
        <v>264</v>
      </c>
      <c r="J127" s="41">
        <v>285</v>
      </c>
      <c r="K127" s="41">
        <v>0</v>
      </c>
      <c r="L127" s="39">
        <f t="shared" si="15"/>
        <v>1442</v>
      </c>
      <c r="M127" s="31"/>
    </row>
    <row r="128" spans="1:13" s="2" customFormat="1" ht="30" customHeight="1">
      <c r="A128" s="99"/>
      <c r="B128" s="113" t="s">
        <v>188</v>
      </c>
      <c r="C128" s="113"/>
      <c r="D128" s="41">
        <v>168</v>
      </c>
      <c r="E128" s="41">
        <v>0</v>
      </c>
      <c r="F128" s="41">
        <f t="shared" si="14"/>
        <v>168</v>
      </c>
      <c r="G128" s="41">
        <v>73</v>
      </c>
      <c r="H128" s="41">
        <v>0</v>
      </c>
      <c r="I128" s="41">
        <v>0</v>
      </c>
      <c r="J128" s="41">
        <v>0</v>
      </c>
      <c r="K128" s="41">
        <v>0</v>
      </c>
      <c r="L128" s="39">
        <f t="shared" si="15"/>
        <v>241</v>
      </c>
      <c r="M128" s="31"/>
    </row>
    <row r="129" spans="1:14" s="2" customFormat="1" ht="30" customHeight="1">
      <c r="A129" s="99"/>
      <c r="B129" s="99" t="s">
        <v>136</v>
      </c>
      <c r="C129" s="99"/>
      <c r="D129" s="23">
        <f>SUM(D127:D128)</f>
        <v>423</v>
      </c>
      <c r="E129" s="23">
        <f t="shared" ref="E129:K129" si="23">SUM(E127:E128)</f>
        <v>105</v>
      </c>
      <c r="F129" s="23">
        <f t="shared" si="14"/>
        <v>528</v>
      </c>
      <c r="G129" s="23">
        <f t="shared" si="23"/>
        <v>334</v>
      </c>
      <c r="H129" s="23">
        <f t="shared" si="23"/>
        <v>272</v>
      </c>
      <c r="I129" s="23">
        <f t="shared" si="23"/>
        <v>264</v>
      </c>
      <c r="J129" s="23">
        <f t="shared" si="23"/>
        <v>285</v>
      </c>
      <c r="K129" s="23">
        <f t="shared" si="23"/>
        <v>0</v>
      </c>
      <c r="L129" s="39">
        <f t="shared" si="15"/>
        <v>1683</v>
      </c>
      <c r="M129" s="31"/>
    </row>
    <row r="130" spans="1:14" s="2" customFormat="1" ht="30" customHeight="1">
      <c r="A130" s="113" t="s">
        <v>328</v>
      </c>
      <c r="B130" s="113"/>
      <c r="C130" s="113"/>
      <c r="D130" s="41">
        <v>771</v>
      </c>
      <c r="E130" s="41">
        <v>90</v>
      </c>
      <c r="F130" s="41">
        <f t="shared" si="14"/>
        <v>861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39">
        <f t="shared" si="15"/>
        <v>861</v>
      </c>
      <c r="M130" s="31"/>
    </row>
    <row r="131" spans="1:14" s="2" customFormat="1" ht="30" customHeight="1">
      <c r="A131" s="113" t="s">
        <v>329</v>
      </c>
      <c r="B131" s="113"/>
      <c r="C131" s="113"/>
      <c r="D131" s="41">
        <v>144</v>
      </c>
      <c r="E131" s="41">
        <v>0</v>
      </c>
      <c r="F131" s="41">
        <f t="shared" si="14"/>
        <v>144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39">
        <f t="shared" si="15"/>
        <v>144</v>
      </c>
      <c r="M131" s="31"/>
    </row>
    <row r="132" spans="1:14" s="2" customFormat="1" ht="30" customHeight="1">
      <c r="A132" s="96" t="s">
        <v>67</v>
      </c>
      <c r="B132" s="96"/>
      <c r="C132" s="96"/>
      <c r="D132" s="39">
        <f>D87+D93+D96+D97+D98+D99+D100+D107+D108+D109+D110+D125+D126+D129+D130+D131</f>
        <v>17086</v>
      </c>
      <c r="E132" s="39">
        <f t="shared" ref="E132:K132" si="24">E87+E93+E96+E97+E98+E99+E100+E107+E108+E109+E110+E125+E126+E129+E130+E131</f>
        <v>9028</v>
      </c>
      <c r="F132" s="39">
        <f t="shared" si="14"/>
        <v>26114</v>
      </c>
      <c r="G132" s="39">
        <f t="shared" si="24"/>
        <v>16702</v>
      </c>
      <c r="H132" s="39">
        <f t="shared" si="24"/>
        <v>12987</v>
      </c>
      <c r="I132" s="39">
        <f t="shared" si="24"/>
        <v>11906</v>
      </c>
      <c r="J132" s="39">
        <f t="shared" si="24"/>
        <v>2473</v>
      </c>
      <c r="K132" s="39">
        <f t="shared" si="24"/>
        <v>459</v>
      </c>
      <c r="L132" s="39">
        <f t="shared" si="15"/>
        <v>70641</v>
      </c>
      <c r="M132" s="31"/>
    </row>
    <row r="133" spans="1:14" s="2" customFormat="1" ht="30" customHeight="1">
      <c r="C133" s="6"/>
      <c r="J133" s="31"/>
      <c r="K133" s="31"/>
      <c r="L133" s="31"/>
      <c r="M133" s="31"/>
    </row>
    <row r="134" spans="1:14" s="2" customFormat="1" ht="30" customHeight="1">
      <c r="C134" s="6"/>
      <c r="J134" s="31"/>
      <c r="K134" s="31"/>
      <c r="L134" s="31"/>
      <c r="M134" s="31"/>
    </row>
    <row r="135" spans="1:14" s="2" customFormat="1" ht="30" customHeight="1">
      <c r="C135" s="6"/>
      <c r="L135" s="31"/>
      <c r="M135" s="31"/>
    </row>
    <row r="136" spans="1:14" s="2" customFormat="1" ht="30" customHeight="1">
      <c r="C136" s="6"/>
      <c r="M136" s="31"/>
      <c r="N136" s="31"/>
    </row>
    <row r="137" spans="1:14" s="2" customFormat="1" ht="30" customHeight="1">
      <c r="C137" s="6"/>
      <c r="M137" s="31"/>
      <c r="N137" s="31"/>
    </row>
    <row r="138" spans="1:14" s="2" customFormat="1" ht="3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31"/>
      <c r="N138" s="31"/>
    </row>
    <row r="139" spans="1:14" s="2" customFormat="1" ht="30" customHeight="1">
      <c r="C139" s="6"/>
      <c r="M139" s="31"/>
      <c r="N139" s="31"/>
    </row>
    <row r="140" spans="1:14" s="2" customFormat="1" ht="30" customHeight="1">
      <c r="A140" s="86" t="s">
        <v>332</v>
      </c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31"/>
      <c r="N140" s="31"/>
    </row>
    <row r="141" spans="1:14" s="2" customFormat="1" ht="30" customHeight="1">
      <c r="A141" s="82" t="s">
        <v>102</v>
      </c>
      <c r="B141" s="82"/>
      <c r="C141" s="82"/>
      <c r="D141" s="82" t="s">
        <v>273</v>
      </c>
      <c r="E141" s="82"/>
      <c r="F141" s="82"/>
      <c r="G141" s="82" t="s">
        <v>274</v>
      </c>
      <c r="H141" s="82" t="s">
        <v>275</v>
      </c>
      <c r="I141" s="82" t="s">
        <v>276</v>
      </c>
      <c r="J141" s="82" t="s">
        <v>277</v>
      </c>
      <c r="K141" s="82" t="s">
        <v>278</v>
      </c>
      <c r="L141" s="82" t="s">
        <v>279</v>
      </c>
      <c r="M141" s="31"/>
      <c r="N141" s="31"/>
    </row>
    <row r="142" spans="1:14" s="2" customFormat="1" ht="30" customHeight="1">
      <c r="A142" s="82"/>
      <c r="B142" s="82"/>
      <c r="C142" s="82"/>
      <c r="D142" s="10" t="s">
        <v>280</v>
      </c>
      <c r="E142" s="10" t="s">
        <v>281</v>
      </c>
      <c r="F142" s="10" t="s">
        <v>282</v>
      </c>
      <c r="G142" s="82"/>
      <c r="H142" s="82"/>
      <c r="I142" s="82"/>
      <c r="J142" s="82"/>
      <c r="K142" s="82"/>
      <c r="L142" s="82"/>
      <c r="M142" s="31"/>
      <c r="N142" s="31"/>
    </row>
    <row r="143" spans="1:14" s="2" customFormat="1" ht="30" customHeight="1">
      <c r="A143" s="100" t="s">
        <v>138</v>
      </c>
      <c r="B143" s="102" t="s">
        <v>241</v>
      </c>
      <c r="C143" s="3" t="s">
        <v>38</v>
      </c>
      <c r="D143" s="7">
        <v>1078</v>
      </c>
      <c r="E143" s="7">
        <v>1027</v>
      </c>
      <c r="F143" s="7">
        <f>D143+E143</f>
        <v>2105</v>
      </c>
      <c r="G143" s="7">
        <v>1533</v>
      </c>
      <c r="H143" s="7">
        <v>1670</v>
      </c>
      <c r="I143" s="7">
        <v>1274</v>
      </c>
      <c r="J143" s="7">
        <v>0</v>
      </c>
      <c r="K143" s="7">
        <v>0</v>
      </c>
      <c r="L143" s="17">
        <f>F143+G143+H143+I143+J143+K143</f>
        <v>6582</v>
      </c>
      <c r="M143" s="31"/>
      <c r="N143" s="31"/>
    </row>
    <row r="144" spans="1:14" s="2" customFormat="1" ht="30" customHeight="1">
      <c r="A144" s="100"/>
      <c r="B144" s="102"/>
      <c r="C144" s="3" t="s">
        <v>43</v>
      </c>
      <c r="D144" s="7">
        <v>1313</v>
      </c>
      <c r="E144" s="7">
        <v>934</v>
      </c>
      <c r="F144" s="7">
        <f t="shared" ref="F144:F187" si="25">D144+E144</f>
        <v>2247</v>
      </c>
      <c r="G144" s="7">
        <v>1417</v>
      </c>
      <c r="H144" s="7">
        <v>1307</v>
      </c>
      <c r="I144" s="7">
        <v>1107</v>
      </c>
      <c r="J144" s="7">
        <v>0</v>
      </c>
      <c r="K144" s="7">
        <v>0</v>
      </c>
      <c r="L144" s="17">
        <f t="shared" ref="L144:L187" si="26">F144+G144+H144+I144+J144+K144</f>
        <v>6078</v>
      </c>
      <c r="M144" s="31"/>
      <c r="N144" s="31"/>
    </row>
    <row r="145" spans="1:14" s="2" customFormat="1" ht="30" customHeight="1">
      <c r="A145" s="100"/>
      <c r="B145" s="102"/>
      <c r="C145" s="3" t="s">
        <v>44</v>
      </c>
      <c r="D145" s="7">
        <v>378</v>
      </c>
      <c r="E145" s="7">
        <v>441</v>
      </c>
      <c r="F145" s="7">
        <f t="shared" si="25"/>
        <v>819</v>
      </c>
      <c r="G145" s="7">
        <v>421</v>
      </c>
      <c r="H145" s="7">
        <v>373</v>
      </c>
      <c r="I145" s="7">
        <v>352</v>
      </c>
      <c r="J145" s="7">
        <v>0</v>
      </c>
      <c r="K145" s="7">
        <v>0</v>
      </c>
      <c r="L145" s="17">
        <f t="shared" si="26"/>
        <v>1965</v>
      </c>
      <c r="M145" s="31"/>
      <c r="N145" s="31"/>
    </row>
    <row r="146" spans="1:14" s="2" customFormat="1" ht="30" customHeight="1">
      <c r="A146" s="100"/>
      <c r="B146" s="102"/>
      <c r="C146" s="3" t="s">
        <v>52</v>
      </c>
      <c r="D146" s="7">
        <v>515</v>
      </c>
      <c r="E146" s="7">
        <v>273</v>
      </c>
      <c r="F146" s="7">
        <f t="shared" si="25"/>
        <v>788</v>
      </c>
      <c r="G146" s="7">
        <v>507</v>
      </c>
      <c r="H146" s="7">
        <v>549</v>
      </c>
      <c r="I146" s="7">
        <v>429</v>
      </c>
      <c r="J146" s="7">
        <v>0</v>
      </c>
      <c r="K146" s="7">
        <v>0</v>
      </c>
      <c r="L146" s="17">
        <f t="shared" si="26"/>
        <v>2273</v>
      </c>
      <c r="M146" s="31"/>
      <c r="N146" s="31"/>
    </row>
    <row r="147" spans="1:14" s="2" customFormat="1" ht="30" customHeight="1">
      <c r="A147" s="100"/>
      <c r="B147" s="102"/>
      <c r="C147" s="3" t="s">
        <v>283</v>
      </c>
      <c r="D147" s="7">
        <v>382</v>
      </c>
      <c r="E147" s="7">
        <v>166</v>
      </c>
      <c r="F147" s="7">
        <f t="shared" si="25"/>
        <v>548</v>
      </c>
      <c r="G147" s="7">
        <v>369</v>
      </c>
      <c r="H147" s="7">
        <v>341</v>
      </c>
      <c r="I147" s="7">
        <v>241</v>
      </c>
      <c r="J147" s="7">
        <v>0</v>
      </c>
      <c r="K147" s="7">
        <v>0</v>
      </c>
      <c r="L147" s="17">
        <f t="shared" si="26"/>
        <v>1499</v>
      </c>
      <c r="M147" s="31"/>
      <c r="N147" s="31"/>
    </row>
    <row r="148" spans="1:14" s="2" customFormat="1" ht="30" customHeight="1">
      <c r="A148" s="100"/>
      <c r="B148" s="102"/>
      <c r="C148" s="3" t="s">
        <v>285</v>
      </c>
      <c r="D148" s="7">
        <v>251</v>
      </c>
      <c r="E148" s="7">
        <v>224</v>
      </c>
      <c r="F148" s="7">
        <f t="shared" si="25"/>
        <v>475</v>
      </c>
      <c r="G148" s="7">
        <v>300</v>
      </c>
      <c r="H148" s="7">
        <v>241</v>
      </c>
      <c r="I148" s="7">
        <v>334</v>
      </c>
      <c r="J148" s="7">
        <v>0</v>
      </c>
      <c r="K148" s="7">
        <v>0</v>
      </c>
      <c r="L148" s="17">
        <f t="shared" si="26"/>
        <v>1350</v>
      </c>
      <c r="M148" s="31"/>
      <c r="N148" s="31"/>
    </row>
    <row r="149" spans="1:14" s="2" customFormat="1" ht="30" customHeight="1">
      <c r="A149" s="100"/>
      <c r="B149" s="102"/>
      <c r="C149" s="3" t="s">
        <v>284</v>
      </c>
      <c r="D149" s="7">
        <v>188</v>
      </c>
      <c r="E149" s="7">
        <v>143</v>
      </c>
      <c r="F149" s="7">
        <f t="shared" si="25"/>
        <v>331</v>
      </c>
      <c r="G149" s="7">
        <v>246</v>
      </c>
      <c r="H149" s="7">
        <v>336</v>
      </c>
      <c r="I149" s="7">
        <v>451</v>
      </c>
      <c r="J149" s="7">
        <v>0</v>
      </c>
      <c r="K149" s="7">
        <v>0</v>
      </c>
      <c r="L149" s="17">
        <f t="shared" si="26"/>
        <v>1364</v>
      </c>
      <c r="M149" s="31"/>
      <c r="N149" s="31"/>
    </row>
    <row r="150" spans="1:14" s="2" customFormat="1" ht="30" customHeight="1">
      <c r="A150" s="100"/>
      <c r="B150" s="102"/>
      <c r="C150" s="3" t="s">
        <v>67</v>
      </c>
      <c r="D150" s="7">
        <f>SUM(D143:D149)</f>
        <v>4105</v>
      </c>
      <c r="E150" s="7">
        <f>SUM(E143:E149)</f>
        <v>3208</v>
      </c>
      <c r="F150" s="7">
        <f t="shared" si="25"/>
        <v>7313</v>
      </c>
      <c r="G150" s="7">
        <f>SUM(G143:G149)</f>
        <v>4793</v>
      </c>
      <c r="H150" s="7">
        <f>SUM(H143:H149)</f>
        <v>4817</v>
      </c>
      <c r="I150" s="7">
        <f>SUM(I143:I149)</f>
        <v>4188</v>
      </c>
      <c r="J150" s="7">
        <f>SUM(J143:J149)</f>
        <v>0</v>
      </c>
      <c r="K150" s="7">
        <f>SUM(K143:K149)</f>
        <v>0</v>
      </c>
      <c r="L150" s="17">
        <f t="shared" si="26"/>
        <v>21111</v>
      </c>
      <c r="M150" s="31"/>
      <c r="N150" s="31"/>
    </row>
    <row r="151" spans="1:14" s="2" customFormat="1" ht="30" customHeight="1">
      <c r="A151" s="100"/>
      <c r="B151" s="102" t="s">
        <v>242</v>
      </c>
      <c r="C151" s="3" t="s">
        <v>338</v>
      </c>
      <c r="D151" s="7">
        <v>305</v>
      </c>
      <c r="E151" s="7">
        <v>131</v>
      </c>
      <c r="F151" s="7">
        <f t="shared" si="25"/>
        <v>436</v>
      </c>
      <c r="G151" s="7">
        <v>199</v>
      </c>
      <c r="H151" s="7">
        <v>0</v>
      </c>
      <c r="I151" s="7">
        <v>0</v>
      </c>
      <c r="J151" s="7">
        <v>0</v>
      </c>
      <c r="K151" s="7">
        <v>0</v>
      </c>
      <c r="L151" s="17">
        <f t="shared" si="26"/>
        <v>635</v>
      </c>
      <c r="M151" s="31"/>
      <c r="N151" s="31"/>
    </row>
    <row r="152" spans="1:14" s="2" customFormat="1" ht="30" customHeight="1">
      <c r="A152" s="100"/>
      <c r="B152" s="102"/>
      <c r="C152" s="3" t="s">
        <v>339</v>
      </c>
      <c r="D152" s="7">
        <v>163</v>
      </c>
      <c r="E152" s="7">
        <v>81</v>
      </c>
      <c r="F152" s="7">
        <f t="shared" si="25"/>
        <v>244</v>
      </c>
      <c r="G152" s="7">
        <v>192</v>
      </c>
      <c r="H152" s="7">
        <v>0</v>
      </c>
      <c r="I152" s="7">
        <v>0</v>
      </c>
      <c r="J152" s="7">
        <v>0</v>
      </c>
      <c r="K152" s="7">
        <v>0</v>
      </c>
      <c r="L152" s="17">
        <f t="shared" si="26"/>
        <v>436</v>
      </c>
      <c r="M152" s="31"/>
      <c r="N152" s="31"/>
    </row>
    <row r="153" spans="1:14" s="2" customFormat="1" ht="30" customHeight="1">
      <c r="A153" s="100"/>
      <c r="B153" s="102"/>
      <c r="C153" s="3" t="s">
        <v>340</v>
      </c>
      <c r="D153" s="7">
        <v>106</v>
      </c>
      <c r="E153" s="7">
        <v>55</v>
      </c>
      <c r="F153" s="7">
        <f t="shared" si="25"/>
        <v>161</v>
      </c>
      <c r="G153" s="7">
        <v>104</v>
      </c>
      <c r="H153" s="7">
        <v>0</v>
      </c>
      <c r="I153" s="7">
        <v>0</v>
      </c>
      <c r="J153" s="7">
        <v>0</v>
      </c>
      <c r="K153" s="7">
        <v>0</v>
      </c>
      <c r="L153" s="17">
        <f t="shared" si="26"/>
        <v>265</v>
      </c>
      <c r="M153" s="31"/>
      <c r="N153" s="31"/>
    </row>
    <row r="154" spans="1:14" s="2" customFormat="1" ht="30" customHeight="1">
      <c r="A154" s="100"/>
      <c r="B154" s="102"/>
      <c r="C154" s="3" t="s">
        <v>67</v>
      </c>
      <c r="D154" s="7">
        <f>SUM(D151:D153)</f>
        <v>574</v>
      </c>
      <c r="E154" s="7">
        <f>SUM(E151:E153)</f>
        <v>267</v>
      </c>
      <c r="F154" s="7">
        <f t="shared" si="25"/>
        <v>841</v>
      </c>
      <c r="G154" s="7">
        <f>SUM(G151:G153)</f>
        <v>495</v>
      </c>
      <c r="H154" s="7">
        <f>SUM(H151:H153)</f>
        <v>0</v>
      </c>
      <c r="I154" s="7">
        <f>SUM(I151:I153)</f>
        <v>0</v>
      </c>
      <c r="J154" s="7">
        <f>SUM(J151:J153)</f>
        <v>0</v>
      </c>
      <c r="K154" s="7">
        <f>SUM(K151:K153)</f>
        <v>0</v>
      </c>
      <c r="L154" s="17">
        <f t="shared" si="26"/>
        <v>1336</v>
      </c>
      <c r="M154" s="31"/>
      <c r="N154" s="31"/>
    </row>
    <row r="155" spans="1:14" s="2" customFormat="1" ht="30" customHeight="1">
      <c r="A155" s="100"/>
      <c r="B155" s="99" t="s">
        <v>135</v>
      </c>
      <c r="C155" s="99"/>
      <c r="D155" s="14">
        <f>D150+D154</f>
        <v>4679</v>
      </c>
      <c r="E155" s="14">
        <f>E150+E154</f>
        <v>3475</v>
      </c>
      <c r="F155" s="14">
        <f t="shared" si="25"/>
        <v>8154</v>
      </c>
      <c r="G155" s="14">
        <f>G150+G154</f>
        <v>5288</v>
      </c>
      <c r="H155" s="14">
        <f>H150+H154</f>
        <v>4817</v>
      </c>
      <c r="I155" s="14">
        <f>I150+I154</f>
        <v>4188</v>
      </c>
      <c r="J155" s="14">
        <f>J150+J154</f>
        <v>0</v>
      </c>
      <c r="K155" s="14">
        <f>K150+K154</f>
        <v>0</v>
      </c>
      <c r="L155" s="17">
        <f t="shared" si="26"/>
        <v>22447</v>
      </c>
      <c r="M155" s="31"/>
      <c r="N155" s="31"/>
    </row>
    <row r="156" spans="1:14" s="2" customFormat="1" ht="30" customHeight="1">
      <c r="A156" s="83" t="s">
        <v>64</v>
      </c>
      <c r="B156" s="83"/>
      <c r="C156" s="83"/>
      <c r="D156" s="7">
        <v>110</v>
      </c>
      <c r="E156" s="7">
        <v>24</v>
      </c>
      <c r="F156" s="7">
        <f t="shared" si="25"/>
        <v>134</v>
      </c>
      <c r="G156" s="7">
        <v>99</v>
      </c>
      <c r="H156" s="7">
        <v>97</v>
      </c>
      <c r="I156" s="7">
        <v>130</v>
      </c>
      <c r="J156" s="7">
        <v>0</v>
      </c>
      <c r="K156" s="7">
        <v>0</v>
      </c>
      <c r="L156" s="17">
        <f t="shared" si="26"/>
        <v>460</v>
      </c>
      <c r="M156" s="31"/>
      <c r="N156" s="31"/>
    </row>
    <row r="157" spans="1:14" s="2" customFormat="1" ht="30" customHeight="1">
      <c r="A157" s="100" t="s">
        <v>60</v>
      </c>
      <c r="B157" s="83" t="s">
        <v>60</v>
      </c>
      <c r="C157" s="83"/>
      <c r="D157" s="7">
        <v>1001</v>
      </c>
      <c r="E157" s="7">
        <v>323</v>
      </c>
      <c r="F157" s="7">
        <f t="shared" si="25"/>
        <v>1324</v>
      </c>
      <c r="G157" s="7">
        <v>1186</v>
      </c>
      <c r="H157" s="7">
        <v>719</v>
      </c>
      <c r="I157" s="7">
        <v>749</v>
      </c>
      <c r="J157" s="7">
        <v>0</v>
      </c>
      <c r="K157" s="7">
        <v>0</v>
      </c>
      <c r="L157" s="17">
        <f t="shared" si="26"/>
        <v>3978</v>
      </c>
      <c r="M157" s="31"/>
      <c r="N157" s="31"/>
    </row>
    <row r="158" spans="1:14" s="2" customFormat="1" ht="30" customHeight="1">
      <c r="A158" s="100"/>
      <c r="B158" s="83" t="s">
        <v>124</v>
      </c>
      <c r="C158" s="83"/>
      <c r="D158" s="7">
        <v>170</v>
      </c>
      <c r="E158" s="7">
        <v>78</v>
      </c>
      <c r="F158" s="7">
        <f t="shared" si="25"/>
        <v>248</v>
      </c>
      <c r="G158" s="7">
        <v>178</v>
      </c>
      <c r="H158" s="7">
        <v>0</v>
      </c>
      <c r="I158" s="7">
        <v>0</v>
      </c>
      <c r="J158" s="7">
        <v>0</v>
      </c>
      <c r="K158" s="7">
        <v>0</v>
      </c>
      <c r="L158" s="17">
        <f t="shared" si="26"/>
        <v>426</v>
      </c>
    </row>
    <row r="159" spans="1:14" s="2" customFormat="1" ht="30" customHeight="1">
      <c r="A159" s="100"/>
      <c r="B159" s="99" t="s">
        <v>134</v>
      </c>
      <c r="C159" s="99"/>
      <c r="D159" s="14">
        <f>SUM(D157:D158)</f>
        <v>1171</v>
      </c>
      <c r="E159" s="14">
        <f>SUM(E157:E158)</f>
        <v>401</v>
      </c>
      <c r="F159" s="14">
        <f t="shared" si="25"/>
        <v>1572</v>
      </c>
      <c r="G159" s="14">
        <f>SUM(G157:G158)</f>
        <v>1364</v>
      </c>
      <c r="H159" s="14">
        <f>SUM(H157:H158)</f>
        <v>719</v>
      </c>
      <c r="I159" s="14">
        <f>SUM(I157:I158)</f>
        <v>749</v>
      </c>
      <c r="J159" s="14">
        <f>SUM(J157:J158)</f>
        <v>0</v>
      </c>
      <c r="K159" s="14">
        <f>SUM(K157:K158)</f>
        <v>0</v>
      </c>
      <c r="L159" s="17">
        <f t="shared" si="26"/>
        <v>4404</v>
      </c>
    </row>
    <row r="160" spans="1:14" s="2" customFormat="1" ht="30" customHeight="1">
      <c r="A160" s="100" t="s">
        <v>57</v>
      </c>
      <c r="B160" s="83" t="s">
        <v>369</v>
      </c>
      <c r="C160" s="20" t="s">
        <v>333</v>
      </c>
      <c r="D160" s="7">
        <v>281</v>
      </c>
      <c r="E160" s="7">
        <v>64</v>
      </c>
      <c r="F160" s="7">
        <f t="shared" si="25"/>
        <v>345</v>
      </c>
      <c r="G160" s="7">
        <v>317</v>
      </c>
      <c r="H160" s="7">
        <v>390</v>
      </c>
      <c r="I160" s="7">
        <v>315</v>
      </c>
      <c r="J160" s="7">
        <v>312</v>
      </c>
      <c r="K160" s="7">
        <v>0</v>
      </c>
      <c r="L160" s="17">
        <f t="shared" si="26"/>
        <v>1679</v>
      </c>
    </row>
    <row r="161" spans="1:12" ht="30" customHeight="1">
      <c r="A161" s="100"/>
      <c r="B161" s="83"/>
      <c r="C161" s="20" t="s">
        <v>334</v>
      </c>
      <c r="D161" s="7">
        <v>110</v>
      </c>
      <c r="E161" s="7">
        <v>18</v>
      </c>
      <c r="F161" s="7">
        <f t="shared" si="25"/>
        <v>128</v>
      </c>
      <c r="G161" s="7">
        <v>148</v>
      </c>
      <c r="H161" s="7">
        <v>163</v>
      </c>
      <c r="I161" s="7">
        <v>115</v>
      </c>
      <c r="J161" s="7">
        <v>136</v>
      </c>
      <c r="K161" s="7">
        <v>0</v>
      </c>
      <c r="L161" s="17">
        <f t="shared" si="26"/>
        <v>690</v>
      </c>
    </row>
    <row r="162" spans="1:12" s="2" customFormat="1" ht="30" customHeight="1">
      <c r="A162" s="100"/>
      <c r="B162" s="83"/>
      <c r="C162" s="20" t="s">
        <v>335</v>
      </c>
      <c r="D162" s="7">
        <v>665</v>
      </c>
      <c r="E162" s="7">
        <v>76</v>
      </c>
      <c r="F162" s="7">
        <f t="shared" si="25"/>
        <v>741</v>
      </c>
      <c r="G162" s="7">
        <v>654</v>
      </c>
      <c r="H162" s="7">
        <v>890</v>
      </c>
      <c r="I162" s="7">
        <v>762</v>
      </c>
      <c r="J162" s="7">
        <v>0</v>
      </c>
      <c r="K162" s="7">
        <v>0</v>
      </c>
      <c r="L162" s="17">
        <f t="shared" si="26"/>
        <v>3047</v>
      </c>
    </row>
    <row r="163" spans="1:12" s="2" customFormat="1" ht="30" customHeight="1">
      <c r="A163" s="100"/>
      <c r="B163" s="83"/>
      <c r="C163" s="42" t="s">
        <v>67</v>
      </c>
      <c r="D163" s="7">
        <f>SUM(D160:D162)</f>
        <v>1056</v>
      </c>
      <c r="E163" s="7">
        <f>SUM(E160:E162)</f>
        <v>158</v>
      </c>
      <c r="F163" s="7">
        <f t="shared" si="25"/>
        <v>1214</v>
      </c>
      <c r="G163" s="7">
        <f t="shared" ref="G163:K163" si="27">SUM(G160:G162)</f>
        <v>1119</v>
      </c>
      <c r="H163" s="7">
        <f t="shared" si="27"/>
        <v>1443</v>
      </c>
      <c r="I163" s="7">
        <f t="shared" si="27"/>
        <v>1192</v>
      </c>
      <c r="J163" s="7">
        <f t="shared" si="27"/>
        <v>448</v>
      </c>
      <c r="K163" s="7">
        <f t="shared" si="27"/>
        <v>0</v>
      </c>
      <c r="L163" s="17">
        <f t="shared" si="26"/>
        <v>5416</v>
      </c>
    </row>
    <row r="164" spans="1:12" s="2" customFormat="1" ht="30" customHeight="1">
      <c r="A164" s="100"/>
      <c r="B164" s="83" t="s">
        <v>123</v>
      </c>
      <c r="C164" s="83"/>
      <c r="D164" s="7">
        <v>266</v>
      </c>
      <c r="E164" s="7">
        <v>1</v>
      </c>
      <c r="F164" s="7">
        <f t="shared" si="25"/>
        <v>267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17">
        <f t="shared" si="26"/>
        <v>267</v>
      </c>
    </row>
    <row r="165" spans="1:12" s="2" customFormat="1" ht="30" customHeight="1">
      <c r="A165" s="100"/>
      <c r="B165" s="99" t="s">
        <v>133</v>
      </c>
      <c r="C165" s="99"/>
      <c r="D165" s="14">
        <f>SUM(D163:D164)</f>
        <v>1322</v>
      </c>
      <c r="E165" s="14">
        <f>SUM(E163:E164)</f>
        <v>159</v>
      </c>
      <c r="F165" s="14">
        <f t="shared" si="25"/>
        <v>1481</v>
      </c>
      <c r="G165" s="14">
        <f>SUM(G163:G164)</f>
        <v>1119</v>
      </c>
      <c r="H165" s="14">
        <f>SUM(H163:H164)</f>
        <v>1443</v>
      </c>
      <c r="I165" s="14">
        <f>SUM(I163:I164)</f>
        <v>1192</v>
      </c>
      <c r="J165" s="14">
        <f>SUM(J163:J164)</f>
        <v>448</v>
      </c>
      <c r="K165" s="14">
        <f>SUM(K163:K164)</f>
        <v>0</v>
      </c>
      <c r="L165" s="17">
        <f t="shared" si="26"/>
        <v>5683</v>
      </c>
    </row>
    <row r="166" spans="1:12" s="2" customFormat="1" ht="30" customHeight="1">
      <c r="A166" s="83" t="s">
        <v>24</v>
      </c>
      <c r="B166" s="83"/>
      <c r="C166" s="83"/>
      <c r="D166" s="7">
        <v>229</v>
      </c>
      <c r="E166" s="7">
        <v>76</v>
      </c>
      <c r="F166" s="7">
        <f t="shared" si="25"/>
        <v>305</v>
      </c>
      <c r="G166" s="7">
        <v>295</v>
      </c>
      <c r="H166" s="7">
        <v>227</v>
      </c>
      <c r="I166" s="7">
        <v>346</v>
      </c>
      <c r="J166" s="7">
        <v>380</v>
      </c>
      <c r="K166" s="7">
        <v>0</v>
      </c>
      <c r="L166" s="17">
        <f t="shared" si="26"/>
        <v>1553</v>
      </c>
    </row>
    <row r="167" spans="1:12" s="2" customFormat="1" ht="30" customHeight="1">
      <c r="A167" s="83" t="s">
        <v>16</v>
      </c>
      <c r="B167" s="83"/>
      <c r="C167" s="83"/>
      <c r="D167" s="7">
        <v>229</v>
      </c>
      <c r="E167" s="7">
        <v>12</v>
      </c>
      <c r="F167" s="7">
        <f t="shared" si="25"/>
        <v>241</v>
      </c>
      <c r="G167" s="7">
        <v>137</v>
      </c>
      <c r="H167" s="7">
        <v>93</v>
      </c>
      <c r="I167" s="7">
        <v>106</v>
      </c>
      <c r="J167" s="7">
        <v>94</v>
      </c>
      <c r="K167" s="7">
        <v>0</v>
      </c>
      <c r="L167" s="17">
        <f t="shared" si="26"/>
        <v>671</v>
      </c>
    </row>
    <row r="168" spans="1:12" s="2" customFormat="1" ht="30" customHeight="1">
      <c r="A168" s="83" t="s">
        <v>9</v>
      </c>
      <c r="B168" s="83"/>
      <c r="C168" s="83"/>
      <c r="D168" s="7">
        <v>356</v>
      </c>
      <c r="E168" s="7">
        <v>5</v>
      </c>
      <c r="F168" s="7">
        <f t="shared" si="25"/>
        <v>361</v>
      </c>
      <c r="G168" s="7">
        <v>246</v>
      </c>
      <c r="H168" s="7">
        <v>208</v>
      </c>
      <c r="I168" s="7">
        <v>227</v>
      </c>
      <c r="J168" s="7">
        <v>172</v>
      </c>
      <c r="K168" s="7">
        <v>273</v>
      </c>
      <c r="L168" s="17">
        <f t="shared" si="26"/>
        <v>1487</v>
      </c>
    </row>
    <row r="169" spans="1:12" s="2" customFormat="1" ht="30" customHeight="1">
      <c r="A169" s="83" t="s">
        <v>182</v>
      </c>
      <c r="B169" s="83"/>
      <c r="C169" s="83"/>
      <c r="D169" s="7">
        <v>161</v>
      </c>
      <c r="E169" s="7">
        <v>5</v>
      </c>
      <c r="F169" s="7">
        <f t="shared" si="25"/>
        <v>166</v>
      </c>
      <c r="G169" s="7">
        <v>239</v>
      </c>
      <c r="H169" s="7">
        <v>109</v>
      </c>
      <c r="I169" s="7">
        <v>86</v>
      </c>
      <c r="J169" s="7">
        <v>78</v>
      </c>
      <c r="K169" s="7">
        <v>0</v>
      </c>
      <c r="L169" s="17">
        <f t="shared" si="26"/>
        <v>678</v>
      </c>
    </row>
    <row r="170" spans="1:12" s="2" customFormat="1" ht="30" customHeight="1">
      <c r="A170" s="111" t="s">
        <v>79</v>
      </c>
      <c r="B170" s="83" t="s">
        <v>32</v>
      </c>
      <c r="C170" s="83"/>
      <c r="D170" s="7">
        <v>278</v>
      </c>
      <c r="E170" s="7">
        <v>156</v>
      </c>
      <c r="F170" s="7">
        <f t="shared" si="25"/>
        <v>434</v>
      </c>
      <c r="G170" s="7">
        <v>267</v>
      </c>
      <c r="H170" s="7">
        <v>177</v>
      </c>
      <c r="I170" s="7">
        <v>131</v>
      </c>
      <c r="J170" s="7">
        <v>0</v>
      </c>
      <c r="K170" s="7">
        <v>0</v>
      </c>
      <c r="L170" s="17">
        <f t="shared" si="26"/>
        <v>1009</v>
      </c>
    </row>
    <row r="171" spans="1:12" s="2" customFormat="1" ht="30" customHeight="1">
      <c r="A171" s="111"/>
      <c r="B171" s="83" t="s">
        <v>186</v>
      </c>
      <c r="C171" s="83"/>
      <c r="D171" s="7">
        <v>148</v>
      </c>
      <c r="E171" s="7">
        <v>69</v>
      </c>
      <c r="F171" s="7">
        <f t="shared" si="25"/>
        <v>217</v>
      </c>
      <c r="G171" s="7">
        <v>114</v>
      </c>
      <c r="H171" s="7">
        <v>158</v>
      </c>
      <c r="I171" s="7">
        <v>96</v>
      </c>
      <c r="J171" s="7">
        <v>0</v>
      </c>
      <c r="K171" s="7">
        <v>0</v>
      </c>
      <c r="L171" s="17">
        <f t="shared" si="26"/>
        <v>585</v>
      </c>
    </row>
    <row r="172" spans="1:12" s="2" customFormat="1" ht="30" customHeight="1">
      <c r="A172" s="111"/>
      <c r="B172" s="83" t="s">
        <v>185</v>
      </c>
      <c r="C172" s="83"/>
      <c r="D172" s="7">
        <v>160</v>
      </c>
      <c r="E172" s="7">
        <v>110</v>
      </c>
      <c r="F172" s="7">
        <f t="shared" si="25"/>
        <v>270</v>
      </c>
      <c r="G172" s="7">
        <v>192</v>
      </c>
      <c r="H172" s="7">
        <v>161</v>
      </c>
      <c r="I172" s="7">
        <v>135</v>
      </c>
      <c r="J172" s="7">
        <v>0</v>
      </c>
      <c r="K172" s="7">
        <v>0</v>
      </c>
      <c r="L172" s="17">
        <f t="shared" si="26"/>
        <v>758</v>
      </c>
    </row>
    <row r="173" spans="1:12" s="2" customFormat="1" ht="30" customHeight="1">
      <c r="A173" s="111"/>
      <c r="B173" s="83" t="s">
        <v>30</v>
      </c>
      <c r="C173" s="83"/>
      <c r="D173" s="7">
        <v>94</v>
      </c>
      <c r="E173" s="7">
        <v>61</v>
      </c>
      <c r="F173" s="7">
        <f t="shared" si="25"/>
        <v>155</v>
      </c>
      <c r="G173" s="7">
        <v>77</v>
      </c>
      <c r="H173" s="7">
        <v>81</v>
      </c>
      <c r="I173" s="7">
        <v>37</v>
      </c>
      <c r="J173" s="7">
        <v>0</v>
      </c>
      <c r="K173" s="7">
        <v>0</v>
      </c>
      <c r="L173" s="17">
        <f t="shared" si="26"/>
        <v>350</v>
      </c>
    </row>
    <row r="174" spans="1:12" s="2" customFormat="1" ht="30" customHeight="1">
      <c r="A174" s="111"/>
      <c r="B174" s="83" t="s">
        <v>36</v>
      </c>
      <c r="C174" s="83"/>
      <c r="D174" s="7">
        <v>72</v>
      </c>
      <c r="E174" s="7">
        <v>16</v>
      </c>
      <c r="F174" s="7">
        <f t="shared" si="25"/>
        <v>88</v>
      </c>
      <c r="G174" s="7">
        <v>62</v>
      </c>
      <c r="H174" s="7">
        <v>41</v>
      </c>
      <c r="I174" s="7">
        <v>20</v>
      </c>
      <c r="J174" s="7">
        <v>0</v>
      </c>
      <c r="K174" s="7">
        <v>0</v>
      </c>
      <c r="L174" s="17">
        <f t="shared" si="26"/>
        <v>211</v>
      </c>
    </row>
    <row r="175" spans="1:12" s="2" customFormat="1" ht="30" customHeight="1">
      <c r="A175" s="111"/>
      <c r="B175" s="83" t="s">
        <v>172</v>
      </c>
      <c r="C175" s="83"/>
      <c r="D175" s="7">
        <v>219</v>
      </c>
      <c r="E175" s="7">
        <v>120</v>
      </c>
      <c r="F175" s="7">
        <f t="shared" si="25"/>
        <v>339</v>
      </c>
      <c r="G175" s="7">
        <v>160</v>
      </c>
      <c r="H175" s="7">
        <v>152</v>
      </c>
      <c r="I175" s="7">
        <v>132</v>
      </c>
      <c r="J175" s="7">
        <v>0</v>
      </c>
      <c r="K175" s="7">
        <v>0</v>
      </c>
      <c r="L175" s="17">
        <f t="shared" si="26"/>
        <v>783</v>
      </c>
    </row>
    <row r="176" spans="1:12" s="2" customFormat="1" ht="30" customHeight="1">
      <c r="A176" s="111"/>
      <c r="B176" s="85" t="s">
        <v>67</v>
      </c>
      <c r="C176" s="85"/>
      <c r="D176" s="14">
        <f>SUM(D170:D175)</f>
        <v>971</v>
      </c>
      <c r="E176" s="14">
        <f>SUM(E170:E175)</f>
        <v>532</v>
      </c>
      <c r="F176" s="14">
        <f t="shared" si="25"/>
        <v>1503</v>
      </c>
      <c r="G176" s="14">
        <f t="shared" ref="G176:K176" si="28">SUM(G170:G175)</f>
        <v>872</v>
      </c>
      <c r="H176" s="14">
        <f t="shared" si="28"/>
        <v>770</v>
      </c>
      <c r="I176" s="14">
        <f t="shared" si="28"/>
        <v>551</v>
      </c>
      <c r="J176" s="14">
        <f t="shared" si="28"/>
        <v>0</v>
      </c>
      <c r="K176" s="14">
        <f t="shared" si="28"/>
        <v>0</v>
      </c>
      <c r="L176" s="17">
        <f t="shared" si="26"/>
        <v>3696</v>
      </c>
    </row>
    <row r="177" spans="1:12" s="2" customFormat="1" ht="30" customHeight="1">
      <c r="A177" s="83" t="s">
        <v>17</v>
      </c>
      <c r="B177" s="83"/>
      <c r="C177" s="83"/>
      <c r="D177" s="7">
        <v>342</v>
      </c>
      <c r="E177" s="7">
        <v>48</v>
      </c>
      <c r="F177" s="7">
        <f t="shared" si="25"/>
        <v>390</v>
      </c>
      <c r="G177" s="7">
        <v>199</v>
      </c>
      <c r="H177" s="7">
        <v>222</v>
      </c>
      <c r="I177" s="7">
        <v>278</v>
      </c>
      <c r="J177" s="7">
        <v>238</v>
      </c>
      <c r="K177" s="7">
        <v>0</v>
      </c>
      <c r="L177" s="17">
        <f t="shared" si="26"/>
        <v>1327</v>
      </c>
    </row>
    <row r="178" spans="1:12" s="2" customFormat="1" ht="30" customHeight="1">
      <c r="A178" s="83" t="s">
        <v>19</v>
      </c>
      <c r="B178" s="83"/>
      <c r="C178" s="83"/>
      <c r="D178" s="7">
        <v>169</v>
      </c>
      <c r="E178" s="7">
        <v>6</v>
      </c>
      <c r="F178" s="7">
        <f t="shared" si="25"/>
        <v>175</v>
      </c>
      <c r="G178" s="7">
        <v>93</v>
      </c>
      <c r="H178" s="7">
        <v>74</v>
      </c>
      <c r="I178" s="7">
        <v>75</v>
      </c>
      <c r="J178" s="7">
        <v>100</v>
      </c>
      <c r="K178" s="7">
        <v>0</v>
      </c>
      <c r="L178" s="17">
        <f t="shared" si="26"/>
        <v>517</v>
      </c>
    </row>
    <row r="179" spans="1:12" s="2" customFormat="1" ht="30" customHeight="1">
      <c r="A179" s="83" t="s">
        <v>20</v>
      </c>
      <c r="B179" s="83"/>
      <c r="C179" s="83"/>
      <c r="D179" s="7">
        <v>351</v>
      </c>
      <c r="E179" s="7">
        <v>50</v>
      </c>
      <c r="F179" s="7">
        <f t="shared" si="25"/>
        <v>401</v>
      </c>
      <c r="G179" s="7">
        <v>308</v>
      </c>
      <c r="H179" s="7">
        <v>278</v>
      </c>
      <c r="I179" s="7">
        <v>144</v>
      </c>
      <c r="J179" s="7">
        <v>310</v>
      </c>
      <c r="K179" s="7">
        <v>0</v>
      </c>
      <c r="L179" s="17">
        <f t="shared" si="26"/>
        <v>1441</v>
      </c>
    </row>
    <row r="180" spans="1:12" s="2" customFormat="1" ht="30" customHeight="1">
      <c r="A180" s="83" t="s">
        <v>21</v>
      </c>
      <c r="B180" s="83"/>
      <c r="C180" s="83"/>
      <c r="D180" s="7">
        <v>278</v>
      </c>
      <c r="E180" s="7">
        <v>22</v>
      </c>
      <c r="F180" s="7">
        <f t="shared" si="25"/>
        <v>300</v>
      </c>
      <c r="G180" s="7">
        <v>291</v>
      </c>
      <c r="H180" s="7">
        <v>216</v>
      </c>
      <c r="I180" s="7">
        <v>145</v>
      </c>
      <c r="J180" s="7">
        <v>284</v>
      </c>
      <c r="K180" s="7">
        <v>0</v>
      </c>
      <c r="L180" s="17">
        <f t="shared" si="26"/>
        <v>1236</v>
      </c>
    </row>
    <row r="181" spans="1:12" s="2" customFormat="1" ht="30" customHeight="1">
      <c r="A181" s="83" t="s">
        <v>336</v>
      </c>
      <c r="B181" s="83"/>
      <c r="C181" s="83"/>
      <c r="D181" s="7"/>
      <c r="E181" s="7"/>
      <c r="F181" s="7">
        <f t="shared" si="25"/>
        <v>0</v>
      </c>
      <c r="G181" s="7"/>
      <c r="H181" s="7"/>
      <c r="I181" s="7"/>
      <c r="J181" s="7"/>
      <c r="K181" s="7"/>
      <c r="L181" s="17">
        <f t="shared" si="26"/>
        <v>0</v>
      </c>
    </row>
    <row r="182" spans="1:12" s="2" customFormat="1" ht="30" customHeight="1">
      <c r="A182" s="83" t="s">
        <v>337</v>
      </c>
      <c r="B182" s="83"/>
      <c r="C182" s="83"/>
      <c r="D182" s="7">
        <v>63</v>
      </c>
      <c r="E182" s="7">
        <v>8</v>
      </c>
      <c r="F182" s="7">
        <f t="shared" si="25"/>
        <v>71</v>
      </c>
      <c r="G182" s="7">
        <v>69</v>
      </c>
      <c r="H182" s="7">
        <v>80</v>
      </c>
      <c r="I182" s="7">
        <v>50</v>
      </c>
      <c r="J182" s="7">
        <v>54</v>
      </c>
      <c r="K182" s="7">
        <v>0</v>
      </c>
      <c r="L182" s="17">
        <f t="shared" si="26"/>
        <v>324</v>
      </c>
    </row>
    <row r="183" spans="1:12" s="2" customFormat="1" ht="30" customHeight="1">
      <c r="A183" s="83" t="s">
        <v>22</v>
      </c>
      <c r="B183" s="83"/>
      <c r="C183" s="83"/>
      <c r="D183" s="7">
        <v>167</v>
      </c>
      <c r="E183" s="7">
        <v>14</v>
      </c>
      <c r="F183" s="7">
        <f t="shared" si="25"/>
        <v>181</v>
      </c>
      <c r="G183" s="7">
        <v>90</v>
      </c>
      <c r="H183" s="7">
        <v>95</v>
      </c>
      <c r="I183" s="7">
        <v>83</v>
      </c>
      <c r="J183" s="7">
        <v>106</v>
      </c>
      <c r="K183" s="7">
        <v>0</v>
      </c>
      <c r="L183" s="17">
        <f t="shared" si="26"/>
        <v>555</v>
      </c>
    </row>
    <row r="184" spans="1:12" s="2" customFormat="1" ht="30" customHeight="1">
      <c r="A184" s="83" t="s">
        <v>95</v>
      </c>
      <c r="B184" s="83"/>
      <c r="C184" s="83"/>
      <c r="D184" s="7">
        <v>202</v>
      </c>
      <c r="E184" s="7">
        <v>87</v>
      </c>
      <c r="F184" s="7">
        <f t="shared" si="25"/>
        <v>289</v>
      </c>
      <c r="G184" s="7">
        <v>165</v>
      </c>
      <c r="H184" s="7">
        <v>82</v>
      </c>
      <c r="I184" s="7">
        <v>39</v>
      </c>
      <c r="J184" s="7">
        <v>0</v>
      </c>
      <c r="K184" s="7">
        <v>0</v>
      </c>
      <c r="L184" s="17">
        <f t="shared" si="26"/>
        <v>575</v>
      </c>
    </row>
    <row r="185" spans="1:12" s="2" customFormat="1" ht="30" customHeight="1">
      <c r="A185" s="83" t="s">
        <v>37</v>
      </c>
      <c r="B185" s="83"/>
      <c r="C185" s="83"/>
      <c r="D185" s="7">
        <v>68</v>
      </c>
      <c r="E185" s="7">
        <v>14</v>
      </c>
      <c r="F185" s="7">
        <f t="shared" si="25"/>
        <v>82</v>
      </c>
      <c r="G185" s="7">
        <v>81</v>
      </c>
      <c r="H185" s="7">
        <v>74</v>
      </c>
      <c r="I185" s="7">
        <v>82</v>
      </c>
      <c r="J185" s="7">
        <v>0</v>
      </c>
      <c r="K185" s="7">
        <v>0</v>
      </c>
      <c r="L185" s="17">
        <f t="shared" si="26"/>
        <v>319</v>
      </c>
    </row>
    <row r="186" spans="1:12" s="2" customFormat="1" ht="30" customHeight="1">
      <c r="A186" s="83" t="s">
        <v>55</v>
      </c>
      <c r="B186" s="83"/>
      <c r="C186" s="83"/>
      <c r="D186" s="7">
        <v>318</v>
      </c>
      <c r="E186" s="7">
        <v>84</v>
      </c>
      <c r="F186" s="7">
        <f t="shared" si="25"/>
        <v>402</v>
      </c>
      <c r="G186" s="7">
        <v>461</v>
      </c>
      <c r="H186" s="7">
        <v>0</v>
      </c>
      <c r="I186" s="7">
        <v>0</v>
      </c>
      <c r="J186" s="7">
        <v>0</v>
      </c>
      <c r="K186" s="7">
        <v>0</v>
      </c>
      <c r="L186" s="17">
        <f t="shared" si="26"/>
        <v>863</v>
      </c>
    </row>
    <row r="187" spans="1:12" s="2" customFormat="1" ht="30" customHeight="1">
      <c r="A187" s="82" t="s">
        <v>69</v>
      </c>
      <c r="B187" s="82"/>
      <c r="C187" s="82"/>
      <c r="D187" s="17">
        <f>D155+D156+D159+D165+D166+D167+D168+D169+D176+D177+D178+D179+D180+D181+D182+D183+D184+D185+D186</f>
        <v>11186</v>
      </c>
      <c r="E187" s="17">
        <f>E155+E156+E159+E165+E166+E167+E168+E169+E176+E177+E178+E179+E180+E181+E182+E183+E184+E185+E186</f>
        <v>5022</v>
      </c>
      <c r="F187" s="17">
        <f t="shared" si="25"/>
        <v>16208</v>
      </c>
      <c r="G187" s="17">
        <f>G155+G156+G159+G165+G166+G167+G168+G169+G176+G177+G178+G179+G180+G181+G182+G183+G184+G185+G186</f>
        <v>11416</v>
      </c>
      <c r="H187" s="17">
        <f>H155+H156+H159+H165+H166+H167+H168+H169+H176+H177+H178+H179+H180+H181+H182+H183+H184+H185+H186</f>
        <v>9604</v>
      </c>
      <c r="I187" s="17">
        <f>I155+I156+I159+I165+I166+I167+I168+I169+I176+I177+I178+I179+I180+I181+I182+I183+I184+I185+I186</f>
        <v>8471</v>
      </c>
      <c r="J187" s="17">
        <f t="shared" ref="J187:K187" si="29">J155+J156+J159+J165+J166+J167+J168+J169+J176+J177+J178+J179+J180+J181+J182+J183+J184+J185+J186</f>
        <v>2264</v>
      </c>
      <c r="K187" s="17">
        <f t="shared" si="29"/>
        <v>273</v>
      </c>
      <c r="L187" s="17">
        <f t="shared" si="26"/>
        <v>48236</v>
      </c>
    </row>
    <row r="188" spans="1:12" s="2" customFormat="1" ht="30" customHeight="1">
      <c r="C188" s="6"/>
    </row>
    <row r="189" spans="1:12" s="2" customFormat="1" ht="30" customHeight="1">
      <c r="C189" s="6"/>
    </row>
    <row r="190" spans="1:12" s="2" customFormat="1" ht="30" customHeight="1">
      <c r="C190" s="6"/>
    </row>
    <row r="191" spans="1:12" s="2" customFormat="1" ht="30" customHeight="1">
      <c r="C191" s="6"/>
    </row>
    <row r="192" spans="1:12" s="2" customFormat="1" ht="30" customHeight="1">
      <c r="C192" s="6"/>
    </row>
    <row r="193" spans="1:12" s="2" customFormat="1" ht="30" customHeight="1">
      <c r="A193" s="86" t="s">
        <v>341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</row>
    <row r="194" spans="1:12" s="2" customFormat="1" ht="30" customHeight="1">
      <c r="A194" s="82" t="s">
        <v>102</v>
      </c>
      <c r="B194" s="82"/>
      <c r="C194" s="82"/>
      <c r="D194" s="82" t="s">
        <v>273</v>
      </c>
      <c r="E194" s="82"/>
      <c r="F194" s="82"/>
      <c r="G194" s="82" t="s">
        <v>274</v>
      </c>
      <c r="H194" s="82" t="s">
        <v>275</v>
      </c>
      <c r="I194" s="82" t="s">
        <v>276</v>
      </c>
      <c r="J194" s="82" t="s">
        <v>277</v>
      </c>
      <c r="K194" s="82" t="s">
        <v>278</v>
      </c>
      <c r="L194" s="82" t="s">
        <v>279</v>
      </c>
    </row>
    <row r="195" spans="1:12" s="2" customFormat="1" ht="30" customHeight="1">
      <c r="A195" s="82"/>
      <c r="B195" s="82"/>
      <c r="C195" s="82"/>
      <c r="D195" s="10" t="s">
        <v>280</v>
      </c>
      <c r="E195" s="10" t="s">
        <v>281</v>
      </c>
      <c r="F195" s="10" t="s">
        <v>282</v>
      </c>
      <c r="G195" s="82"/>
      <c r="H195" s="82"/>
      <c r="I195" s="82"/>
      <c r="J195" s="82"/>
      <c r="K195" s="82"/>
      <c r="L195" s="82"/>
    </row>
    <row r="196" spans="1:12" s="2" customFormat="1" ht="30" customHeight="1">
      <c r="A196" s="106" t="s">
        <v>138</v>
      </c>
      <c r="B196" s="97" t="s">
        <v>38</v>
      </c>
      <c r="C196" s="98"/>
      <c r="D196" s="7">
        <v>950</v>
      </c>
      <c r="E196" s="7">
        <v>916</v>
      </c>
      <c r="F196" s="7">
        <f>D196+E196</f>
        <v>1866</v>
      </c>
      <c r="G196" s="7">
        <v>1368</v>
      </c>
      <c r="H196" s="7">
        <v>1350</v>
      </c>
      <c r="I196" s="7">
        <v>1113</v>
      </c>
      <c r="J196" s="7">
        <v>0</v>
      </c>
      <c r="K196" s="7">
        <v>0</v>
      </c>
      <c r="L196" s="17">
        <f>F196+G196+H196+I196+J196+K196</f>
        <v>5697</v>
      </c>
    </row>
    <row r="197" spans="1:12" s="2" customFormat="1" ht="30" customHeight="1">
      <c r="A197" s="106"/>
      <c r="B197" s="97" t="s">
        <v>43</v>
      </c>
      <c r="C197" s="98"/>
      <c r="D197" s="7">
        <v>884</v>
      </c>
      <c r="E197" s="7">
        <v>805</v>
      </c>
      <c r="F197" s="7">
        <f t="shared" ref="F197:F237" si="30">D197+E197</f>
        <v>1689</v>
      </c>
      <c r="G197" s="7">
        <v>1270</v>
      </c>
      <c r="H197" s="7">
        <v>1103</v>
      </c>
      <c r="I197" s="7">
        <v>940</v>
      </c>
      <c r="J197" s="7">
        <v>0</v>
      </c>
      <c r="K197" s="7">
        <v>0</v>
      </c>
      <c r="L197" s="17">
        <f t="shared" ref="L197:L237" si="31">F197+G197+H197+I197+J197+K197</f>
        <v>5002</v>
      </c>
    </row>
    <row r="198" spans="1:12" s="2" customFormat="1" ht="30" customHeight="1">
      <c r="A198" s="106"/>
      <c r="B198" s="97" t="s">
        <v>44</v>
      </c>
      <c r="C198" s="98"/>
      <c r="D198" s="7">
        <v>411</v>
      </c>
      <c r="E198" s="7">
        <v>474</v>
      </c>
      <c r="F198" s="7">
        <f t="shared" si="30"/>
        <v>885</v>
      </c>
      <c r="G198" s="7">
        <v>451</v>
      </c>
      <c r="H198" s="7">
        <v>375</v>
      </c>
      <c r="I198" s="7">
        <v>264</v>
      </c>
      <c r="J198" s="7">
        <v>0</v>
      </c>
      <c r="K198" s="7">
        <v>0</v>
      </c>
      <c r="L198" s="17">
        <f t="shared" si="31"/>
        <v>1975</v>
      </c>
    </row>
    <row r="199" spans="1:12" s="2" customFormat="1" ht="30" customHeight="1">
      <c r="A199" s="106"/>
      <c r="B199" s="97" t="s">
        <v>151</v>
      </c>
      <c r="C199" s="98"/>
      <c r="D199" s="7">
        <v>282</v>
      </c>
      <c r="E199" s="7">
        <v>127</v>
      </c>
      <c r="F199" s="7">
        <f t="shared" si="30"/>
        <v>409</v>
      </c>
      <c r="G199" s="7">
        <v>325</v>
      </c>
      <c r="H199" s="7">
        <v>235</v>
      </c>
      <c r="I199" s="7">
        <v>120</v>
      </c>
      <c r="J199" s="7">
        <v>0</v>
      </c>
      <c r="K199" s="7">
        <v>0</v>
      </c>
      <c r="L199" s="17">
        <f t="shared" si="31"/>
        <v>1089</v>
      </c>
    </row>
    <row r="200" spans="1:12" s="2" customFormat="1" ht="30" customHeight="1">
      <c r="A200" s="106"/>
      <c r="B200" s="97" t="s">
        <v>48</v>
      </c>
      <c r="C200" s="98"/>
      <c r="D200" s="7">
        <v>61</v>
      </c>
      <c r="E200" s="7">
        <v>3</v>
      </c>
      <c r="F200" s="7">
        <f t="shared" si="30"/>
        <v>64</v>
      </c>
      <c r="G200" s="7">
        <v>41</v>
      </c>
      <c r="H200" s="7">
        <v>0</v>
      </c>
      <c r="I200" s="7">
        <v>0</v>
      </c>
      <c r="J200" s="7">
        <v>0</v>
      </c>
      <c r="K200" s="7">
        <v>0</v>
      </c>
      <c r="L200" s="17">
        <f t="shared" si="31"/>
        <v>105</v>
      </c>
    </row>
    <row r="201" spans="1:12" s="2" customFormat="1" ht="30" customHeight="1">
      <c r="A201" s="106"/>
      <c r="B201" s="109" t="s">
        <v>67</v>
      </c>
      <c r="C201" s="110"/>
      <c r="D201" s="14">
        <f>SUM(D196:D200)</f>
        <v>2588</v>
      </c>
      <c r="E201" s="14">
        <f>SUM(E196:E200)</f>
        <v>2325</v>
      </c>
      <c r="F201" s="14">
        <f t="shared" si="30"/>
        <v>4913</v>
      </c>
      <c r="G201" s="14">
        <f t="shared" ref="G201:K201" si="32">SUM(G196:G200)</f>
        <v>3455</v>
      </c>
      <c r="H201" s="14">
        <f t="shared" si="32"/>
        <v>3063</v>
      </c>
      <c r="I201" s="14">
        <f t="shared" si="32"/>
        <v>2437</v>
      </c>
      <c r="J201" s="14">
        <f t="shared" si="32"/>
        <v>0</v>
      </c>
      <c r="K201" s="14">
        <f t="shared" si="32"/>
        <v>0</v>
      </c>
      <c r="L201" s="17">
        <f t="shared" si="31"/>
        <v>13868</v>
      </c>
    </row>
    <row r="202" spans="1:12" s="2" customFormat="1" ht="30" customHeight="1">
      <c r="A202" s="100" t="s">
        <v>57</v>
      </c>
      <c r="B202" s="102" t="s">
        <v>369</v>
      </c>
      <c r="C202" s="3" t="s">
        <v>334</v>
      </c>
      <c r="D202" s="7">
        <v>210</v>
      </c>
      <c r="E202" s="7">
        <v>61</v>
      </c>
      <c r="F202" s="7">
        <f t="shared" si="30"/>
        <v>271</v>
      </c>
      <c r="G202" s="7">
        <v>170</v>
      </c>
      <c r="H202" s="7">
        <v>165</v>
      </c>
      <c r="I202" s="7">
        <v>178</v>
      </c>
      <c r="J202" s="7">
        <v>137</v>
      </c>
      <c r="K202" s="7">
        <v>0</v>
      </c>
      <c r="L202" s="17">
        <f t="shared" si="31"/>
        <v>921</v>
      </c>
    </row>
    <row r="203" spans="1:12" s="2" customFormat="1" ht="30" customHeight="1">
      <c r="A203" s="100"/>
      <c r="B203" s="102"/>
      <c r="C203" s="3" t="s">
        <v>335</v>
      </c>
      <c r="D203" s="7">
        <v>255</v>
      </c>
      <c r="E203" s="7">
        <v>45</v>
      </c>
      <c r="F203" s="7">
        <f t="shared" si="30"/>
        <v>300</v>
      </c>
      <c r="G203" s="7">
        <v>537</v>
      </c>
      <c r="H203" s="7">
        <v>475</v>
      </c>
      <c r="I203" s="7">
        <v>426</v>
      </c>
      <c r="J203" s="7">
        <v>0</v>
      </c>
      <c r="K203" s="7">
        <v>0</v>
      </c>
      <c r="L203" s="17">
        <f t="shared" si="31"/>
        <v>1738</v>
      </c>
    </row>
    <row r="204" spans="1:12" s="2" customFormat="1" ht="30" customHeight="1">
      <c r="A204" s="100"/>
      <c r="B204" s="102"/>
      <c r="C204" s="3" t="s">
        <v>342</v>
      </c>
      <c r="D204" s="7">
        <v>193</v>
      </c>
      <c r="E204" s="7">
        <v>72</v>
      </c>
      <c r="F204" s="7">
        <f t="shared" si="30"/>
        <v>265</v>
      </c>
      <c r="G204" s="7">
        <v>198</v>
      </c>
      <c r="H204" s="7">
        <v>235</v>
      </c>
      <c r="I204" s="7">
        <v>203</v>
      </c>
      <c r="J204" s="7">
        <v>204</v>
      </c>
      <c r="K204" s="7">
        <v>0</v>
      </c>
      <c r="L204" s="17">
        <f t="shared" si="31"/>
        <v>1105</v>
      </c>
    </row>
    <row r="205" spans="1:12" s="2" customFormat="1" ht="30" customHeight="1">
      <c r="A205" s="100"/>
      <c r="B205" s="102"/>
      <c r="C205" s="3" t="s">
        <v>67</v>
      </c>
      <c r="D205" s="7">
        <f>SUM(D202:D204)</f>
        <v>658</v>
      </c>
      <c r="E205" s="7">
        <f>SUM(E202:E204)</f>
        <v>178</v>
      </c>
      <c r="F205" s="7">
        <f t="shared" si="30"/>
        <v>836</v>
      </c>
      <c r="G205" s="7">
        <f t="shared" ref="G205:K205" si="33">SUM(G202:G204)</f>
        <v>905</v>
      </c>
      <c r="H205" s="7">
        <f t="shared" si="33"/>
        <v>875</v>
      </c>
      <c r="I205" s="7">
        <f t="shared" si="33"/>
        <v>807</v>
      </c>
      <c r="J205" s="7">
        <f t="shared" si="33"/>
        <v>341</v>
      </c>
      <c r="K205" s="7">
        <f t="shared" si="33"/>
        <v>0</v>
      </c>
      <c r="L205" s="17">
        <f t="shared" si="31"/>
        <v>3764</v>
      </c>
    </row>
    <row r="206" spans="1:12" s="2" customFormat="1" ht="30" customHeight="1">
      <c r="A206" s="100"/>
      <c r="B206" s="83" t="s">
        <v>126</v>
      </c>
      <c r="C206" s="83"/>
      <c r="D206" s="7">
        <v>202</v>
      </c>
      <c r="E206" s="7">
        <v>13</v>
      </c>
      <c r="F206" s="7">
        <f t="shared" si="30"/>
        <v>215</v>
      </c>
      <c r="G206" s="7">
        <v>141</v>
      </c>
      <c r="H206" s="7">
        <v>0</v>
      </c>
      <c r="I206" s="7">
        <v>0</v>
      </c>
      <c r="J206" s="7">
        <v>0</v>
      </c>
      <c r="K206" s="7">
        <v>0</v>
      </c>
      <c r="L206" s="17">
        <f t="shared" si="31"/>
        <v>356</v>
      </c>
    </row>
    <row r="207" spans="1:12" s="2" customFormat="1" ht="30" customHeight="1">
      <c r="A207" s="100"/>
      <c r="B207" s="99" t="s">
        <v>133</v>
      </c>
      <c r="C207" s="99"/>
      <c r="D207" s="14">
        <f>SUM(D205:D206)</f>
        <v>860</v>
      </c>
      <c r="E207" s="14">
        <f>SUM(E205:E206)</f>
        <v>191</v>
      </c>
      <c r="F207" s="14">
        <f t="shared" si="30"/>
        <v>1051</v>
      </c>
      <c r="G207" s="14">
        <f t="shared" ref="G207:K207" si="34">SUM(G205:G206)</f>
        <v>1046</v>
      </c>
      <c r="H207" s="14">
        <f t="shared" si="34"/>
        <v>875</v>
      </c>
      <c r="I207" s="14">
        <f t="shared" si="34"/>
        <v>807</v>
      </c>
      <c r="J207" s="14">
        <f t="shared" si="34"/>
        <v>341</v>
      </c>
      <c r="K207" s="14">
        <f t="shared" si="34"/>
        <v>0</v>
      </c>
      <c r="L207" s="17">
        <f t="shared" si="31"/>
        <v>4120</v>
      </c>
    </row>
    <row r="208" spans="1:12" s="2" customFormat="1" ht="30" customHeight="1">
      <c r="A208" s="83" t="s">
        <v>16</v>
      </c>
      <c r="B208" s="83"/>
      <c r="C208" s="83"/>
      <c r="D208" s="7">
        <v>185</v>
      </c>
      <c r="E208" s="7">
        <v>11</v>
      </c>
      <c r="F208" s="7">
        <f t="shared" si="30"/>
        <v>196</v>
      </c>
      <c r="G208" s="7">
        <v>165</v>
      </c>
      <c r="H208" s="7">
        <v>105</v>
      </c>
      <c r="I208" s="7">
        <v>90</v>
      </c>
      <c r="J208" s="7">
        <v>102</v>
      </c>
      <c r="K208" s="7">
        <v>0</v>
      </c>
      <c r="L208" s="17">
        <f t="shared" si="31"/>
        <v>658</v>
      </c>
    </row>
    <row r="209" spans="1:12" s="2" customFormat="1" ht="30" customHeight="1">
      <c r="A209" s="83" t="s">
        <v>9</v>
      </c>
      <c r="B209" s="83"/>
      <c r="C209" s="83"/>
      <c r="D209" s="7">
        <v>239</v>
      </c>
      <c r="E209" s="7">
        <v>6</v>
      </c>
      <c r="F209" s="7">
        <f t="shared" si="30"/>
        <v>245</v>
      </c>
      <c r="G209" s="7">
        <v>185</v>
      </c>
      <c r="H209" s="7">
        <v>104</v>
      </c>
      <c r="I209" s="7">
        <v>97</v>
      </c>
      <c r="J209" s="7">
        <v>87</v>
      </c>
      <c r="K209" s="7">
        <v>83</v>
      </c>
      <c r="L209" s="17">
        <f t="shared" si="31"/>
        <v>801</v>
      </c>
    </row>
    <row r="210" spans="1:12" s="2" customFormat="1" ht="30" customHeight="1">
      <c r="A210" s="83" t="s">
        <v>15</v>
      </c>
      <c r="B210" s="83"/>
      <c r="C210" s="83"/>
      <c r="D210" s="7">
        <v>128</v>
      </c>
      <c r="E210" s="7">
        <v>1</v>
      </c>
      <c r="F210" s="7">
        <f t="shared" si="30"/>
        <v>129</v>
      </c>
      <c r="G210" s="7">
        <v>90</v>
      </c>
      <c r="H210" s="7">
        <v>110</v>
      </c>
      <c r="I210" s="7">
        <v>113</v>
      </c>
      <c r="J210" s="7">
        <v>97</v>
      </c>
      <c r="K210" s="7">
        <v>0</v>
      </c>
      <c r="L210" s="17">
        <f t="shared" si="31"/>
        <v>539</v>
      </c>
    </row>
    <row r="211" spans="1:12" s="2" customFormat="1" ht="30" customHeight="1">
      <c r="A211" s="83" t="s">
        <v>29</v>
      </c>
      <c r="B211" s="83"/>
      <c r="C211" s="83"/>
      <c r="D211" s="7">
        <v>312</v>
      </c>
      <c r="E211" s="7">
        <v>40</v>
      </c>
      <c r="F211" s="7">
        <f t="shared" si="30"/>
        <v>352</v>
      </c>
      <c r="G211" s="7">
        <v>296</v>
      </c>
      <c r="H211" s="7">
        <v>367</v>
      </c>
      <c r="I211" s="7">
        <v>416</v>
      </c>
      <c r="J211" s="7">
        <v>254</v>
      </c>
      <c r="K211" s="7">
        <v>0</v>
      </c>
      <c r="L211" s="17">
        <f t="shared" si="31"/>
        <v>1685</v>
      </c>
    </row>
    <row r="212" spans="1:12" s="2" customFormat="1" ht="30" customHeight="1">
      <c r="A212" s="100" t="s">
        <v>79</v>
      </c>
      <c r="B212" s="83" t="s">
        <v>32</v>
      </c>
      <c r="C212" s="83"/>
      <c r="D212" s="7">
        <v>321</v>
      </c>
      <c r="E212" s="7">
        <v>185</v>
      </c>
      <c r="F212" s="7">
        <f t="shared" si="30"/>
        <v>506</v>
      </c>
      <c r="G212" s="7">
        <v>309</v>
      </c>
      <c r="H212" s="7">
        <v>320</v>
      </c>
      <c r="I212" s="7">
        <v>256</v>
      </c>
      <c r="J212" s="7">
        <v>0</v>
      </c>
      <c r="K212" s="7">
        <v>0</v>
      </c>
      <c r="L212" s="17">
        <f t="shared" si="31"/>
        <v>1391</v>
      </c>
    </row>
    <row r="213" spans="1:12" s="2" customFormat="1" ht="30" customHeight="1">
      <c r="A213" s="100"/>
      <c r="B213" s="83" t="s">
        <v>186</v>
      </c>
      <c r="C213" s="83"/>
      <c r="D213" s="7">
        <v>214</v>
      </c>
      <c r="E213" s="7">
        <v>168</v>
      </c>
      <c r="F213" s="7">
        <f t="shared" si="30"/>
        <v>382</v>
      </c>
      <c r="G213" s="7">
        <v>235</v>
      </c>
      <c r="H213" s="7">
        <v>143</v>
      </c>
      <c r="I213" s="7">
        <v>113</v>
      </c>
      <c r="J213" s="7">
        <v>0</v>
      </c>
      <c r="K213" s="7">
        <v>0</v>
      </c>
      <c r="L213" s="17">
        <f t="shared" si="31"/>
        <v>873</v>
      </c>
    </row>
    <row r="214" spans="1:12" s="2" customFormat="1" ht="30" customHeight="1">
      <c r="A214" s="100"/>
      <c r="B214" s="83" t="s">
        <v>185</v>
      </c>
      <c r="C214" s="83"/>
      <c r="D214" s="7">
        <v>322</v>
      </c>
      <c r="E214" s="7">
        <v>246</v>
      </c>
      <c r="F214" s="7">
        <f t="shared" si="30"/>
        <v>568</v>
      </c>
      <c r="G214" s="7">
        <v>372</v>
      </c>
      <c r="H214" s="7">
        <v>332</v>
      </c>
      <c r="I214" s="7">
        <v>218</v>
      </c>
      <c r="J214" s="7">
        <v>0</v>
      </c>
      <c r="K214" s="7">
        <v>0</v>
      </c>
      <c r="L214" s="17">
        <f t="shared" si="31"/>
        <v>1490</v>
      </c>
    </row>
    <row r="215" spans="1:12" s="2" customFormat="1" ht="30" customHeight="1">
      <c r="A215" s="100"/>
      <c r="B215" s="83" t="s">
        <v>36</v>
      </c>
      <c r="C215" s="83"/>
      <c r="D215" s="7">
        <v>96</v>
      </c>
      <c r="E215" s="7">
        <v>85</v>
      </c>
      <c r="F215" s="7">
        <f t="shared" si="30"/>
        <v>181</v>
      </c>
      <c r="G215" s="7">
        <v>93</v>
      </c>
      <c r="H215" s="7">
        <v>51</v>
      </c>
      <c r="I215" s="7">
        <v>31</v>
      </c>
      <c r="J215" s="7">
        <v>0</v>
      </c>
      <c r="K215" s="7">
        <v>0</v>
      </c>
      <c r="L215" s="17">
        <f t="shared" si="31"/>
        <v>356</v>
      </c>
    </row>
    <row r="216" spans="1:12" s="2" customFormat="1" ht="30" customHeight="1">
      <c r="A216" s="100"/>
      <c r="B216" s="99" t="s">
        <v>67</v>
      </c>
      <c r="C216" s="99"/>
      <c r="D216" s="14">
        <f>SUM(D212:D215)</f>
        <v>953</v>
      </c>
      <c r="E216" s="14">
        <f>SUM(E212:E215)</f>
        <v>684</v>
      </c>
      <c r="F216" s="14">
        <f t="shared" si="30"/>
        <v>1637</v>
      </c>
      <c r="G216" s="14">
        <f t="shared" ref="G216:K216" si="35">SUM(G212:G215)</f>
        <v>1009</v>
      </c>
      <c r="H216" s="14">
        <f t="shared" si="35"/>
        <v>846</v>
      </c>
      <c r="I216" s="14">
        <f t="shared" si="35"/>
        <v>618</v>
      </c>
      <c r="J216" s="14">
        <f t="shared" si="35"/>
        <v>0</v>
      </c>
      <c r="K216" s="14">
        <f t="shared" si="35"/>
        <v>0</v>
      </c>
      <c r="L216" s="17">
        <f t="shared" si="31"/>
        <v>4110</v>
      </c>
    </row>
    <row r="217" spans="1:12" s="2" customFormat="1" ht="30" customHeight="1">
      <c r="A217" s="83" t="s">
        <v>17</v>
      </c>
      <c r="B217" s="83"/>
      <c r="C217" s="83"/>
      <c r="D217" s="7">
        <v>352</v>
      </c>
      <c r="E217" s="7">
        <v>18</v>
      </c>
      <c r="F217" s="7">
        <f t="shared" si="30"/>
        <v>370</v>
      </c>
      <c r="G217" s="7">
        <v>207</v>
      </c>
      <c r="H217" s="7">
        <v>255</v>
      </c>
      <c r="I217" s="7">
        <v>187</v>
      </c>
      <c r="J217" s="7">
        <v>269</v>
      </c>
      <c r="K217" s="7">
        <v>0</v>
      </c>
      <c r="L217" s="17">
        <f t="shared" si="31"/>
        <v>1288</v>
      </c>
    </row>
    <row r="218" spans="1:12" s="2" customFormat="1" ht="30" customHeight="1">
      <c r="A218" s="106" t="s">
        <v>249</v>
      </c>
      <c r="B218" s="83" t="s">
        <v>343</v>
      </c>
      <c r="C218" s="83"/>
      <c r="D218" s="7">
        <v>88</v>
      </c>
      <c r="E218" s="7">
        <v>27</v>
      </c>
      <c r="F218" s="7">
        <f t="shared" si="30"/>
        <v>115</v>
      </c>
      <c r="G218" s="7">
        <v>94</v>
      </c>
      <c r="H218" s="7">
        <v>85</v>
      </c>
      <c r="I218" s="7">
        <v>70</v>
      </c>
      <c r="J218" s="7">
        <v>65</v>
      </c>
      <c r="K218" s="7">
        <v>0</v>
      </c>
      <c r="L218" s="17">
        <f t="shared" si="31"/>
        <v>429</v>
      </c>
    </row>
    <row r="219" spans="1:12" s="2" customFormat="1" ht="30" customHeight="1">
      <c r="A219" s="106"/>
      <c r="B219" s="83" t="s">
        <v>344</v>
      </c>
      <c r="C219" s="83"/>
      <c r="D219" s="7">
        <v>43</v>
      </c>
      <c r="E219" s="7">
        <v>20</v>
      </c>
      <c r="F219" s="7">
        <f t="shared" si="30"/>
        <v>63</v>
      </c>
      <c r="G219" s="7">
        <v>87</v>
      </c>
      <c r="H219" s="7">
        <v>90</v>
      </c>
      <c r="I219" s="7">
        <v>64</v>
      </c>
      <c r="J219" s="7">
        <v>44</v>
      </c>
      <c r="K219" s="7">
        <v>0</v>
      </c>
      <c r="L219" s="17">
        <f t="shared" si="31"/>
        <v>348</v>
      </c>
    </row>
    <row r="220" spans="1:12" s="2" customFormat="1" ht="30" customHeight="1">
      <c r="A220" s="106"/>
      <c r="B220" s="83" t="s">
        <v>345</v>
      </c>
      <c r="C220" s="83"/>
      <c r="D220" s="7">
        <v>131</v>
      </c>
      <c r="E220" s="7">
        <v>47</v>
      </c>
      <c r="F220" s="7">
        <f t="shared" si="30"/>
        <v>178</v>
      </c>
      <c r="G220" s="7">
        <v>128</v>
      </c>
      <c r="H220" s="7">
        <v>101</v>
      </c>
      <c r="I220" s="7">
        <v>66</v>
      </c>
      <c r="J220" s="7">
        <v>43</v>
      </c>
      <c r="K220" s="7">
        <v>0</v>
      </c>
      <c r="L220" s="17">
        <f t="shared" si="31"/>
        <v>516</v>
      </c>
    </row>
    <row r="221" spans="1:12" s="2" customFormat="1" ht="30" customHeight="1">
      <c r="A221" s="106"/>
      <c r="B221" s="83" t="s">
        <v>346</v>
      </c>
      <c r="C221" s="83"/>
      <c r="D221" s="7">
        <v>98</v>
      </c>
      <c r="E221" s="7">
        <v>38</v>
      </c>
      <c r="F221" s="7">
        <f t="shared" si="30"/>
        <v>136</v>
      </c>
      <c r="G221" s="7">
        <v>157</v>
      </c>
      <c r="H221" s="7">
        <v>106</v>
      </c>
      <c r="I221" s="7">
        <v>80</v>
      </c>
      <c r="J221" s="7">
        <v>68</v>
      </c>
      <c r="K221" s="7">
        <v>0</v>
      </c>
      <c r="L221" s="17">
        <f t="shared" si="31"/>
        <v>547</v>
      </c>
    </row>
    <row r="222" spans="1:12" s="2" customFormat="1" ht="30" customHeight="1">
      <c r="A222" s="106"/>
      <c r="B222" s="83" t="s">
        <v>347</v>
      </c>
      <c r="C222" s="83"/>
      <c r="D222" s="7">
        <v>61</v>
      </c>
      <c r="E222" s="7">
        <v>18</v>
      </c>
      <c r="F222" s="7">
        <f t="shared" si="30"/>
        <v>79</v>
      </c>
      <c r="G222" s="7">
        <v>85</v>
      </c>
      <c r="H222" s="7">
        <v>87</v>
      </c>
      <c r="I222" s="7">
        <v>94</v>
      </c>
      <c r="J222" s="7">
        <v>70</v>
      </c>
      <c r="K222" s="7">
        <v>0</v>
      </c>
      <c r="L222" s="17">
        <f t="shared" si="31"/>
        <v>415</v>
      </c>
    </row>
    <row r="223" spans="1:12" s="2" customFormat="1" ht="30" customHeight="1">
      <c r="A223" s="106"/>
      <c r="B223" s="83" t="s">
        <v>352</v>
      </c>
      <c r="C223" s="83"/>
      <c r="D223" s="7">
        <v>21</v>
      </c>
      <c r="E223" s="7">
        <v>9</v>
      </c>
      <c r="F223" s="7">
        <f t="shared" si="30"/>
        <v>30</v>
      </c>
      <c r="G223" s="7">
        <v>33</v>
      </c>
      <c r="H223" s="7">
        <v>41</v>
      </c>
      <c r="I223" s="7">
        <v>72</v>
      </c>
      <c r="J223" s="7">
        <v>64</v>
      </c>
      <c r="K223" s="7">
        <v>0</v>
      </c>
      <c r="L223" s="17">
        <f t="shared" si="31"/>
        <v>240</v>
      </c>
    </row>
    <row r="224" spans="1:12" s="2" customFormat="1" ht="30" customHeight="1">
      <c r="A224" s="106"/>
      <c r="B224" s="99" t="s">
        <v>67</v>
      </c>
      <c r="C224" s="99"/>
      <c r="D224" s="14">
        <f>SUM(D218:D223)</f>
        <v>442</v>
      </c>
      <c r="E224" s="14">
        <f>SUM(E218:E223)</f>
        <v>159</v>
      </c>
      <c r="F224" s="14">
        <f t="shared" si="30"/>
        <v>601</v>
      </c>
      <c r="G224" s="14">
        <f t="shared" ref="G224:K224" si="36">SUM(G218:G223)</f>
        <v>584</v>
      </c>
      <c r="H224" s="14">
        <f t="shared" si="36"/>
        <v>510</v>
      </c>
      <c r="I224" s="14">
        <f t="shared" si="36"/>
        <v>446</v>
      </c>
      <c r="J224" s="14">
        <f t="shared" si="36"/>
        <v>354</v>
      </c>
      <c r="K224" s="14">
        <f t="shared" si="36"/>
        <v>0</v>
      </c>
      <c r="L224" s="17">
        <f t="shared" si="31"/>
        <v>2495</v>
      </c>
    </row>
    <row r="225" spans="1:12" s="2" customFormat="1" ht="30" customHeight="1">
      <c r="A225" s="83" t="s">
        <v>348</v>
      </c>
      <c r="B225" s="83"/>
      <c r="C225" s="83"/>
      <c r="D225" s="7">
        <v>172</v>
      </c>
      <c r="E225" s="7">
        <v>1</v>
      </c>
      <c r="F225" s="7">
        <f t="shared" si="30"/>
        <v>173</v>
      </c>
      <c r="G225" s="7">
        <v>72</v>
      </c>
      <c r="H225" s="7">
        <v>80</v>
      </c>
      <c r="I225" s="7">
        <v>68</v>
      </c>
      <c r="J225" s="7">
        <v>95</v>
      </c>
      <c r="K225" s="7">
        <v>0</v>
      </c>
      <c r="L225" s="17">
        <f t="shared" si="31"/>
        <v>488</v>
      </c>
    </row>
    <row r="226" spans="1:12" s="2" customFormat="1" ht="30" customHeight="1">
      <c r="A226" s="83" t="s">
        <v>22</v>
      </c>
      <c r="B226" s="83"/>
      <c r="C226" s="83"/>
      <c r="D226" s="7">
        <v>179</v>
      </c>
      <c r="E226" s="7">
        <v>15</v>
      </c>
      <c r="F226" s="7">
        <f t="shared" si="30"/>
        <v>194</v>
      </c>
      <c r="G226" s="7">
        <v>109</v>
      </c>
      <c r="H226" s="7">
        <v>78</v>
      </c>
      <c r="I226" s="7">
        <v>104</v>
      </c>
      <c r="J226" s="7">
        <v>126</v>
      </c>
      <c r="K226" s="7">
        <v>0</v>
      </c>
      <c r="L226" s="17">
        <f t="shared" si="31"/>
        <v>611</v>
      </c>
    </row>
    <row r="227" spans="1:12" s="2" customFormat="1" ht="30" customHeight="1">
      <c r="A227" s="83" t="s">
        <v>349</v>
      </c>
      <c r="B227" s="83"/>
      <c r="C227" s="83"/>
      <c r="D227" s="7">
        <v>104</v>
      </c>
      <c r="E227" s="7">
        <v>29</v>
      </c>
      <c r="F227" s="7">
        <f t="shared" si="30"/>
        <v>133</v>
      </c>
      <c r="G227" s="7">
        <v>91</v>
      </c>
      <c r="H227" s="7">
        <v>113</v>
      </c>
      <c r="I227" s="7">
        <v>91</v>
      </c>
      <c r="J227" s="7">
        <v>81</v>
      </c>
      <c r="K227" s="7">
        <v>0</v>
      </c>
      <c r="L227" s="17">
        <f t="shared" si="31"/>
        <v>509</v>
      </c>
    </row>
    <row r="228" spans="1:12" s="2" customFormat="1" ht="30" customHeight="1">
      <c r="A228" s="83" t="s">
        <v>350</v>
      </c>
      <c r="B228" s="83"/>
      <c r="C228" s="83"/>
      <c r="D228" s="7">
        <v>98</v>
      </c>
      <c r="E228" s="7">
        <v>19</v>
      </c>
      <c r="F228" s="7">
        <f t="shared" si="30"/>
        <v>117</v>
      </c>
      <c r="G228" s="7">
        <v>62</v>
      </c>
      <c r="H228" s="7">
        <v>81</v>
      </c>
      <c r="I228" s="7">
        <v>82</v>
      </c>
      <c r="J228" s="7">
        <v>106</v>
      </c>
      <c r="K228" s="7">
        <v>0</v>
      </c>
      <c r="L228" s="17">
        <f t="shared" si="31"/>
        <v>448</v>
      </c>
    </row>
    <row r="229" spans="1:12" s="2" customFormat="1" ht="30" customHeight="1">
      <c r="A229" s="83" t="s">
        <v>351</v>
      </c>
      <c r="B229" s="83"/>
      <c r="C229" s="83"/>
      <c r="D229" s="7">
        <v>76</v>
      </c>
      <c r="E229" s="7">
        <v>5</v>
      </c>
      <c r="F229" s="7">
        <f t="shared" si="30"/>
        <v>81</v>
      </c>
      <c r="G229" s="7">
        <v>65</v>
      </c>
      <c r="H229" s="7">
        <v>61</v>
      </c>
      <c r="I229" s="7">
        <v>80</v>
      </c>
      <c r="J229" s="7">
        <v>61</v>
      </c>
      <c r="K229" s="7">
        <v>0</v>
      </c>
      <c r="L229" s="17">
        <f t="shared" si="31"/>
        <v>348</v>
      </c>
    </row>
    <row r="230" spans="1:12" s="2" customFormat="1" ht="30" customHeight="1">
      <c r="A230" s="83" t="s">
        <v>24</v>
      </c>
      <c r="B230" s="83"/>
      <c r="C230" s="83"/>
      <c r="D230" s="7">
        <v>171</v>
      </c>
      <c r="E230" s="7">
        <v>63</v>
      </c>
      <c r="F230" s="7">
        <f t="shared" si="30"/>
        <v>234</v>
      </c>
      <c r="G230" s="7">
        <v>163</v>
      </c>
      <c r="H230" s="7">
        <v>183</v>
      </c>
      <c r="I230" s="7">
        <v>244</v>
      </c>
      <c r="J230" s="7">
        <v>179</v>
      </c>
      <c r="K230" s="7">
        <v>0</v>
      </c>
      <c r="L230" s="17">
        <f t="shared" si="31"/>
        <v>1003</v>
      </c>
    </row>
    <row r="231" spans="1:12" s="2" customFormat="1" ht="30" customHeight="1">
      <c r="A231" s="83" t="s">
        <v>63</v>
      </c>
      <c r="B231" s="83"/>
      <c r="C231" s="83"/>
      <c r="D231" s="7">
        <v>56</v>
      </c>
      <c r="E231" s="7">
        <v>21</v>
      </c>
      <c r="F231" s="7">
        <f t="shared" si="30"/>
        <v>77</v>
      </c>
      <c r="G231" s="7">
        <v>58</v>
      </c>
      <c r="H231" s="7">
        <v>34</v>
      </c>
      <c r="I231" s="7">
        <v>31</v>
      </c>
      <c r="J231" s="7">
        <v>0</v>
      </c>
      <c r="K231" s="7">
        <v>0</v>
      </c>
      <c r="L231" s="17">
        <f t="shared" si="31"/>
        <v>200</v>
      </c>
    </row>
    <row r="232" spans="1:12" s="2" customFormat="1" ht="30" customHeight="1">
      <c r="A232" s="83" t="s">
        <v>66</v>
      </c>
      <c r="B232" s="83"/>
      <c r="C232" s="83"/>
      <c r="D232" s="7">
        <v>99</v>
      </c>
      <c r="E232" s="7">
        <v>11</v>
      </c>
      <c r="F232" s="7">
        <f t="shared" si="30"/>
        <v>110</v>
      </c>
      <c r="G232" s="7">
        <v>84</v>
      </c>
      <c r="H232" s="7">
        <v>0</v>
      </c>
      <c r="I232" s="7">
        <v>0</v>
      </c>
      <c r="J232" s="7">
        <v>0</v>
      </c>
      <c r="K232" s="7">
        <v>0</v>
      </c>
      <c r="L232" s="17">
        <f t="shared" si="31"/>
        <v>194</v>
      </c>
    </row>
    <row r="233" spans="1:12" s="2" customFormat="1" ht="30" customHeight="1">
      <c r="A233" s="83" t="s">
        <v>64</v>
      </c>
      <c r="B233" s="83"/>
      <c r="C233" s="83"/>
      <c r="D233" s="7">
        <v>82</v>
      </c>
      <c r="E233" s="7">
        <v>9</v>
      </c>
      <c r="F233" s="7">
        <f t="shared" si="30"/>
        <v>91</v>
      </c>
      <c r="G233" s="7">
        <v>51</v>
      </c>
      <c r="H233" s="7">
        <v>0</v>
      </c>
      <c r="I233" s="7">
        <v>0</v>
      </c>
      <c r="J233" s="7">
        <v>0</v>
      </c>
      <c r="K233" s="7">
        <v>0</v>
      </c>
      <c r="L233" s="17">
        <f t="shared" si="31"/>
        <v>142</v>
      </c>
    </row>
    <row r="234" spans="1:12" s="2" customFormat="1" ht="30" customHeight="1">
      <c r="A234" s="83" t="s">
        <v>353</v>
      </c>
      <c r="B234" s="83"/>
      <c r="C234" s="83"/>
      <c r="D234" s="7">
        <v>220</v>
      </c>
      <c r="E234" s="7">
        <v>11</v>
      </c>
      <c r="F234" s="7">
        <f t="shared" si="30"/>
        <v>231</v>
      </c>
      <c r="G234" s="7">
        <v>163</v>
      </c>
      <c r="H234" s="7">
        <v>0</v>
      </c>
      <c r="I234" s="7">
        <v>0</v>
      </c>
      <c r="J234" s="7">
        <v>0</v>
      </c>
      <c r="K234" s="7">
        <v>0</v>
      </c>
      <c r="L234" s="17">
        <f t="shared" si="31"/>
        <v>394</v>
      </c>
    </row>
    <row r="235" spans="1:12" s="2" customFormat="1" ht="30" customHeight="1">
      <c r="A235" s="83" t="s">
        <v>125</v>
      </c>
      <c r="B235" s="83"/>
      <c r="C235" s="83"/>
      <c r="D235" s="7">
        <v>171</v>
      </c>
      <c r="E235" s="7">
        <v>29</v>
      </c>
      <c r="F235" s="7">
        <f t="shared" si="30"/>
        <v>200</v>
      </c>
      <c r="G235" s="7">
        <v>98</v>
      </c>
      <c r="H235" s="7">
        <v>0</v>
      </c>
      <c r="I235" s="7">
        <v>0</v>
      </c>
      <c r="J235" s="7">
        <v>0</v>
      </c>
      <c r="K235" s="7">
        <v>0</v>
      </c>
      <c r="L235" s="17">
        <f t="shared" si="31"/>
        <v>298</v>
      </c>
    </row>
    <row r="236" spans="1:12" s="2" customFormat="1" ht="30" customHeight="1">
      <c r="A236" s="83" t="s">
        <v>55</v>
      </c>
      <c r="B236" s="83"/>
      <c r="C236" s="83"/>
      <c r="D236" s="7">
        <v>274</v>
      </c>
      <c r="E236" s="7">
        <v>0</v>
      </c>
      <c r="F236" s="7">
        <f t="shared" si="30"/>
        <v>274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17">
        <f t="shared" si="31"/>
        <v>274</v>
      </c>
    </row>
    <row r="237" spans="1:12" s="2" customFormat="1" ht="30" customHeight="1">
      <c r="A237" s="82" t="s">
        <v>69</v>
      </c>
      <c r="B237" s="82"/>
      <c r="C237" s="82"/>
      <c r="D237" s="17">
        <f>D201+D207+D208+D209+D210+D211+D216+D217+D224+D225+D226+D227+D228+D229+D230+D231+D232+D233+D234+D235+D236</f>
        <v>7761</v>
      </c>
      <c r="E237" s="17">
        <f>E201+E207+E208+E209+E210+E211+E216+E217+E224+E225+E226+E227+E228+E229+E230+E231+E232+E233+E234+E235+E236</f>
        <v>3648</v>
      </c>
      <c r="F237" s="17">
        <f t="shared" si="30"/>
        <v>11409</v>
      </c>
      <c r="G237" s="17">
        <f>G201+G207+G208+G209+G210+G211+G216+G217+G224+G225+G226+G227+G228+G229+G230+G231+G232+G233+G234+G235+G236</f>
        <v>8053</v>
      </c>
      <c r="H237" s="17">
        <f>H201+H207+H208+H209+H210+H211+H216+H217+H224+H225+H226+H227+H228+H229+H230+H231+H232+H233+H234+H235+H236</f>
        <v>6865</v>
      </c>
      <c r="I237" s="17">
        <f t="shared" ref="I237:K237" si="37">I201+I207+I208+I209+I210+I211+I216+I217+I224+I225+I226+I227+I228+I229+I230+I231+I232+I233+I234+I235+I236</f>
        <v>5911</v>
      </c>
      <c r="J237" s="17">
        <f t="shared" si="37"/>
        <v>2152</v>
      </c>
      <c r="K237" s="17">
        <f t="shared" si="37"/>
        <v>83</v>
      </c>
      <c r="L237" s="17">
        <f t="shared" si="31"/>
        <v>34473</v>
      </c>
    </row>
    <row r="238" spans="1:12" s="2" customFormat="1" ht="30" customHeight="1">
      <c r="C238" s="6"/>
    </row>
    <row r="239" spans="1:12" s="2" customFormat="1" ht="30" customHeight="1">
      <c r="C239" s="6"/>
    </row>
    <row r="240" spans="1:12" s="2" customFormat="1" ht="30" customHeight="1">
      <c r="C240" s="6"/>
    </row>
    <row r="241" spans="2:12" s="2" customFormat="1" ht="30" customHeight="1">
      <c r="C241" s="6"/>
    </row>
    <row r="242" spans="2:12" s="2" customFormat="1" ht="30" customHeight="1">
      <c r="B242" s="86" t="s">
        <v>354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</row>
    <row r="243" spans="2:12" s="2" customFormat="1" ht="30" customHeight="1">
      <c r="B243" s="82" t="s">
        <v>102</v>
      </c>
      <c r="C243" s="82"/>
      <c r="D243" s="82" t="s">
        <v>273</v>
      </c>
      <c r="E243" s="82"/>
      <c r="F243" s="82"/>
      <c r="G243" s="82" t="s">
        <v>274</v>
      </c>
      <c r="H243" s="82" t="s">
        <v>275</v>
      </c>
      <c r="I243" s="82" t="s">
        <v>276</v>
      </c>
      <c r="J243" s="82" t="s">
        <v>277</v>
      </c>
      <c r="K243" s="82" t="s">
        <v>278</v>
      </c>
      <c r="L243" s="82" t="s">
        <v>279</v>
      </c>
    </row>
    <row r="244" spans="2:12" s="2" customFormat="1" ht="30" customHeight="1">
      <c r="B244" s="82"/>
      <c r="C244" s="82"/>
      <c r="D244" s="10" t="s">
        <v>280</v>
      </c>
      <c r="E244" s="10" t="s">
        <v>281</v>
      </c>
      <c r="F244" s="10" t="s">
        <v>282</v>
      </c>
      <c r="G244" s="82"/>
      <c r="H244" s="82"/>
      <c r="I244" s="82"/>
      <c r="J244" s="82"/>
      <c r="K244" s="82"/>
      <c r="L244" s="82"/>
    </row>
    <row r="245" spans="2:12" s="2" customFormat="1" ht="30" customHeight="1">
      <c r="B245" s="100" t="s">
        <v>24</v>
      </c>
      <c r="C245" s="3" t="s">
        <v>355</v>
      </c>
      <c r="D245" s="7">
        <v>203</v>
      </c>
      <c r="E245" s="7">
        <v>30</v>
      </c>
      <c r="F245" s="7">
        <f>D245+E245</f>
        <v>233</v>
      </c>
      <c r="G245" s="7">
        <v>175</v>
      </c>
      <c r="H245" s="7">
        <v>195</v>
      </c>
      <c r="I245" s="7">
        <v>182</v>
      </c>
      <c r="J245" s="7">
        <v>147</v>
      </c>
      <c r="K245" s="7">
        <v>0</v>
      </c>
      <c r="L245" s="17">
        <f>F245+G245+H245+I245+J245+K245</f>
        <v>932</v>
      </c>
    </row>
    <row r="246" spans="2:12" s="2" customFormat="1" ht="30" customHeight="1">
      <c r="B246" s="100"/>
      <c r="C246" s="3" t="s">
        <v>367</v>
      </c>
      <c r="D246" s="7">
        <v>125</v>
      </c>
      <c r="E246" s="7"/>
      <c r="F246" s="7">
        <f>D246+E246</f>
        <v>125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17">
        <f t="shared" ref="L246:L272" si="38">F246+G246+H246+I246+J246+K246</f>
        <v>125</v>
      </c>
    </row>
    <row r="247" spans="2:12" s="2" customFormat="1" ht="30" customHeight="1">
      <c r="B247" s="100"/>
      <c r="C247" s="12" t="s">
        <v>136</v>
      </c>
      <c r="D247" s="14">
        <f>SUM(D245:D246)</f>
        <v>328</v>
      </c>
      <c r="E247" s="14">
        <f>SUM(E245:E246)</f>
        <v>30</v>
      </c>
      <c r="F247" s="14">
        <f t="shared" ref="F247:F272" si="39">D247+E247</f>
        <v>358</v>
      </c>
      <c r="G247" s="14">
        <f t="shared" ref="G247:K247" si="40">SUM(G245:G246)</f>
        <v>175</v>
      </c>
      <c r="H247" s="14">
        <f t="shared" si="40"/>
        <v>195</v>
      </c>
      <c r="I247" s="14">
        <f t="shared" si="40"/>
        <v>182</v>
      </c>
      <c r="J247" s="14">
        <f t="shared" si="40"/>
        <v>147</v>
      </c>
      <c r="K247" s="14">
        <f t="shared" si="40"/>
        <v>0</v>
      </c>
      <c r="L247" s="17">
        <f t="shared" si="38"/>
        <v>1057</v>
      </c>
    </row>
    <row r="248" spans="2:12" s="2" customFormat="1" ht="30" customHeight="1">
      <c r="B248" s="100" t="s">
        <v>79</v>
      </c>
      <c r="C248" s="3" t="s">
        <v>223</v>
      </c>
      <c r="D248" s="7">
        <v>151</v>
      </c>
      <c r="E248" s="7">
        <v>34</v>
      </c>
      <c r="F248" s="7">
        <f t="shared" si="39"/>
        <v>185</v>
      </c>
      <c r="G248" s="7">
        <v>104</v>
      </c>
      <c r="H248" s="7">
        <v>97</v>
      </c>
      <c r="I248" s="7">
        <v>69</v>
      </c>
      <c r="J248" s="7">
        <v>0</v>
      </c>
      <c r="K248" s="7">
        <v>0</v>
      </c>
      <c r="L248" s="17">
        <f t="shared" si="38"/>
        <v>455</v>
      </c>
    </row>
    <row r="249" spans="2:12" s="2" customFormat="1" ht="30" customHeight="1">
      <c r="B249" s="100"/>
      <c r="C249" s="3" t="s">
        <v>356</v>
      </c>
      <c r="D249" s="7">
        <v>129</v>
      </c>
      <c r="E249" s="7">
        <v>27</v>
      </c>
      <c r="F249" s="7">
        <f t="shared" si="39"/>
        <v>156</v>
      </c>
      <c r="G249" s="7">
        <v>105</v>
      </c>
      <c r="H249" s="7">
        <v>70</v>
      </c>
      <c r="I249" s="7">
        <v>43</v>
      </c>
      <c r="J249" s="7">
        <v>0</v>
      </c>
      <c r="K249" s="7">
        <v>0</v>
      </c>
      <c r="L249" s="17">
        <f t="shared" si="38"/>
        <v>374</v>
      </c>
    </row>
    <row r="250" spans="2:12" s="2" customFormat="1" ht="30" customHeight="1">
      <c r="B250" s="100"/>
      <c r="C250" s="3" t="s">
        <v>357</v>
      </c>
      <c r="D250" s="7">
        <v>132</v>
      </c>
      <c r="E250" s="7">
        <v>26</v>
      </c>
      <c r="F250" s="7">
        <f t="shared" si="39"/>
        <v>158</v>
      </c>
      <c r="G250" s="7">
        <v>90</v>
      </c>
      <c r="H250" s="7">
        <v>92</v>
      </c>
      <c r="I250" s="7">
        <v>48</v>
      </c>
      <c r="J250" s="7">
        <v>0</v>
      </c>
      <c r="K250" s="7">
        <v>0</v>
      </c>
      <c r="L250" s="17">
        <f t="shared" si="38"/>
        <v>388</v>
      </c>
    </row>
    <row r="251" spans="2:12" s="2" customFormat="1" ht="30" customHeight="1">
      <c r="B251" s="100"/>
      <c r="C251" s="3" t="s">
        <v>365</v>
      </c>
      <c r="D251" s="7">
        <v>146</v>
      </c>
      <c r="E251" s="7">
        <v>11</v>
      </c>
      <c r="F251" s="7">
        <f t="shared" si="39"/>
        <v>157</v>
      </c>
      <c r="G251" s="7">
        <v>65</v>
      </c>
      <c r="H251" s="7">
        <v>0</v>
      </c>
      <c r="I251" s="7">
        <v>0</v>
      </c>
      <c r="J251" s="7">
        <v>0</v>
      </c>
      <c r="K251" s="7">
        <v>0</v>
      </c>
      <c r="L251" s="17">
        <f t="shared" si="38"/>
        <v>222</v>
      </c>
    </row>
    <row r="252" spans="2:12" s="2" customFormat="1" ht="30" customHeight="1">
      <c r="B252" s="100"/>
      <c r="C252" s="12" t="s">
        <v>67</v>
      </c>
      <c r="D252" s="14">
        <f>SUM(D248:D251)</f>
        <v>558</v>
      </c>
      <c r="E252" s="14">
        <f>SUM(E248:E251)</f>
        <v>98</v>
      </c>
      <c r="F252" s="14">
        <f t="shared" si="39"/>
        <v>656</v>
      </c>
      <c r="G252" s="14">
        <f t="shared" ref="G252:K252" si="41">SUM(G248:G251)</f>
        <v>364</v>
      </c>
      <c r="H252" s="14">
        <f t="shared" si="41"/>
        <v>259</v>
      </c>
      <c r="I252" s="14">
        <f t="shared" si="41"/>
        <v>160</v>
      </c>
      <c r="J252" s="14">
        <f t="shared" si="41"/>
        <v>0</v>
      </c>
      <c r="K252" s="14">
        <f t="shared" si="41"/>
        <v>0</v>
      </c>
      <c r="L252" s="17">
        <f t="shared" si="38"/>
        <v>1439</v>
      </c>
    </row>
    <row r="253" spans="2:12" s="2" customFormat="1" ht="30" customHeight="1">
      <c r="B253" s="100" t="s">
        <v>250</v>
      </c>
      <c r="C253" s="3" t="s">
        <v>358</v>
      </c>
      <c r="D253" s="7">
        <v>434</v>
      </c>
      <c r="E253" s="7">
        <v>143</v>
      </c>
      <c r="F253" s="7">
        <f t="shared" si="39"/>
        <v>577</v>
      </c>
      <c r="G253" s="7">
        <v>653</v>
      </c>
      <c r="H253" s="7">
        <v>449</v>
      </c>
      <c r="I253" s="7">
        <v>296</v>
      </c>
      <c r="J253" s="7">
        <v>0</v>
      </c>
      <c r="K253" s="7">
        <v>0</v>
      </c>
      <c r="L253" s="17">
        <f t="shared" si="38"/>
        <v>1975</v>
      </c>
    </row>
    <row r="254" spans="2:12" s="2" customFormat="1" ht="30" customHeight="1">
      <c r="B254" s="100"/>
      <c r="C254" s="3" t="s">
        <v>359</v>
      </c>
      <c r="D254" s="7">
        <v>274</v>
      </c>
      <c r="E254" s="7">
        <v>77</v>
      </c>
      <c r="F254" s="7">
        <f t="shared" si="39"/>
        <v>351</v>
      </c>
      <c r="G254" s="7">
        <v>262</v>
      </c>
      <c r="H254" s="7">
        <v>247</v>
      </c>
      <c r="I254" s="7">
        <v>156</v>
      </c>
      <c r="J254" s="7">
        <v>0</v>
      </c>
      <c r="K254" s="7">
        <v>0</v>
      </c>
      <c r="L254" s="17">
        <f t="shared" si="38"/>
        <v>1016</v>
      </c>
    </row>
    <row r="255" spans="2:12" s="2" customFormat="1" ht="30" customHeight="1">
      <c r="B255" s="100"/>
      <c r="C255" s="3" t="s">
        <v>360</v>
      </c>
      <c r="D255" s="7">
        <v>188</v>
      </c>
      <c r="E255" s="7">
        <v>125</v>
      </c>
      <c r="F255" s="7">
        <f t="shared" si="39"/>
        <v>313</v>
      </c>
      <c r="G255" s="7">
        <v>155</v>
      </c>
      <c r="H255" s="7">
        <v>49</v>
      </c>
      <c r="I255" s="7">
        <v>22</v>
      </c>
      <c r="J255" s="7">
        <v>0</v>
      </c>
      <c r="K255" s="7">
        <v>0</v>
      </c>
      <c r="L255" s="17">
        <f t="shared" si="38"/>
        <v>539</v>
      </c>
    </row>
    <row r="256" spans="2:12" s="2" customFormat="1" ht="30" customHeight="1">
      <c r="B256" s="100"/>
      <c r="C256" s="3" t="s">
        <v>361</v>
      </c>
      <c r="D256" s="7">
        <v>173</v>
      </c>
      <c r="E256" s="7">
        <v>0</v>
      </c>
      <c r="F256" s="7">
        <f t="shared" si="39"/>
        <v>173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17">
        <f t="shared" si="38"/>
        <v>173</v>
      </c>
    </row>
    <row r="257" spans="2:12" s="2" customFormat="1" ht="30" customHeight="1">
      <c r="B257" s="100"/>
      <c r="C257" s="3" t="s">
        <v>362</v>
      </c>
      <c r="D257" s="7">
        <v>256</v>
      </c>
      <c r="E257" s="7">
        <v>85</v>
      </c>
      <c r="F257" s="7">
        <f t="shared" si="39"/>
        <v>341</v>
      </c>
      <c r="G257" s="7">
        <v>239</v>
      </c>
      <c r="H257" s="7">
        <v>0</v>
      </c>
      <c r="I257" s="7">
        <v>0</v>
      </c>
      <c r="J257" s="7">
        <v>0</v>
      </c>
      <c r="K257" s="7">
        <v>0</v>
      </c>
      <c r="L257" s="17">
        <f t="shared" si="38"/>
        <v>580</v>
      </c>
    </row>
    <row r="258" spans="2:12" s="2" customFormat="1" ht="30" customHeight="1">
      <c r="B258" s="100"/>
      <c r="C258" s="3" t="s">
        <v>363</v>
      </c>
      <c r="D258" s="7">
        <v>253</v>
      </c>
      <c r="E258" s="7">
        <v>72</v>
      </c>
      <c r="F258" s="7">
        <f t="shared" si="39"/>
        <v>325</v>
      </c>
      <c r="G258" s="7">
        <v>229</v>
      </c>
      <c r="H258" s="7">
        <v>0</v>
      </c>
      <c r="I258" s="7">
        <v>0</v>
      </c>
      <c r="J258" s="7">
        <v>0</v>
      </c>
      <c r="K258" s="7">
        <v>0</v>
      </c>
      <c r="L258" s="17">
        <f t="shared" si="38"/>
        <v>554</v>
      </c>
    </row>
    <row r="259" spans="2:12" s="2" customFormat="1" ht="30" customHeight="1">
      <c r="B259" s="100"/>
      <c r="C259" s="12" t="s">
        <v>67</v>
      </c>
      <c r="D259" s="14">
        <f>SUM(D253:D258)</f>
        <v>1578</v>
      </c>
      <c r="E259" s="14">
        <f>SUM(E253:E258)</f>
        <v>502</v>
      </c>
      <c r="F259" s="14">
        <f t="shared" si="39"/>
        <v>2080</v>
      </c>
      <c r="G259" s="14">
        <f t="shared" ref="G259:K259" si="42">SUM(G253:G258)</f>
        <v>1538</v>
      </c>
      <c r="H259" s="14">
        <f t="shared" si="42"/>
        <v>745</v>
      </c>
      <c r="I259" s="14">
        <f t="shared" si="42"/>
        <v>474</v>
      </c>
      <c r="J259" s="14">
        <f t="shared" si="42"/>
        <v>0</v>
      </c>
      <c r="K259" s="14">
        <f t="shared" si="42"/>
        <v>0</v>
      </c>
      <c r="L259" s="17">
        <f t="shared" si="38"/>
        <v>4837</v>
      </c>
    </row>
    <row r="260" spans="2:12" s="2" customFormat="1" ht="30" customHeight="1">
      <c r="B260" s="83" t="s">
        <v>220</v>
      </c>
      <c r="C260" s="83"/>
      <c r="D260" s="7">
        <v>175</v>
      </c>
      <c r="E260" s="7">
        <v>1</v>
      </c>
      <c r="F260" s="7">
        <f t="shared" si="39"/>
        <v>176</v>
      </c>
      <c r="G260" s="7">
        <v>120</v>
      </c>
      <c r="H260" s="7">
        <v>0</v>
      </c>
      <c r="I260" s="7">
        <v>0</v>
      </c>
      <c r="J260" s="7">
        <v>0</v>
      </c>
      <c r="K260" s="7">
        <v>0</v>
      </c>
      <c r="L260" s="17">
        <f t="shared" si="38"/>
        <v>296</v>
      </c>
    </row>
    <row r="261" spans="2:12" s="2" customFormat="1" ht="30" customHeight="1">
      <c r="B261" s="100" t="s">
        <v>55</v>
      </c>
      <c r="C261" s="3" t="s">
        <v>230</v>
      </c>
      <c r="D261" s="7">
        <v>390</v>
      </c>
      <c r="E261" s="7">
        <v>178</v>
      </c>
      <c r="F261" s="7">
        <f t="shared" si="39"/>
        <v>568</v>
      </c>
      <c r="G261" s="7">
        <v>171</v>
      </c>
      <c r="H261" s="7">
        <v>0</v>
      </c>
      <c r="I261" s="7">
        <v>0</v>
      </c>
      <c r="J261" s="7">
        <v>0</v>
      </c>
      <c r="K261" s="7">
        <v>0</v>
      </c>
      <c r="L261" s="17">
        <f t="shared" si="38"/>
        <v>739</v>
      </c>
    </row>
    <row r="262" spans="2:12" s="2" customFormat="1" ht="30" customHeight="1">
      <c r="B262" s="100"/>
      <c r="C262" s="3" t="s">
        <v>121</v>
      </c>
      <c r="D262" s="7">
        <v>430</v>
      </c>
      <c r="E262" s="7">
        <v>152</v>
      </c>
      <c r="F262" s="7">
        <f t="shared" si="39"/>
        <v>582</v>
      </c>
      <c r="G262" s="7">
        <v>172</v>
      </c>
      <c r="H262" s="7">
        <v>0</v>
      </c>
      <c r="I262" s="7">
        <v>0</v>
      </c>
      <c r="J262" s="7">
        <v>0</v>
      </c>
      <c r="K262" s="7">
        <v>0</v>
      </c>
      <c r="L262" s="17">
        <f t="shared" si="38"/>
        <v>754</v>
      </c>
    </row>
    <row r="263" spans="2:12" s="2" customFormat="1" ht="30" customHeight="1">
      <c r="B263" s="100"/>
      <c r="C263" s="12" t="s">
        <v>67</v>
      </c>
      <c r="D263" s="14">
        <f>SUM(D261:D262)</f>
        <v>820</v>
      </c>
      <c r="E263" s="14">
        <f>SUM(E261:E262)</f>
        <v>330</v>
      </c>
      <c r="F263" s="14">
        <f t="shared" si="39"/>
        <v>1150</v>
      </c>
      <c r="G263" s="14">
        <f t="shared" ref="G263:K263" si="43">SUM(G261:G262)</f>
        <v>343</v>
      </c>
      <c r="H263" s="14">
        <f t="shared" si="43"/>
        <v>0</v>
      </c>
      <c r="I263" s="14">
        <f t="shared" si="43"/>
        <v>0</v>
      </c>
      <c r="J263" s="14">
        <f t="shared" si="43"/>
        <v>0</v>
      </c>
      <c r="K263" s="14">
        <f t="shared" si="43"/>
        <v>0</v>
      </c>
      <c r="L263" s="17">
        <f t="shared" si="38"/>
        <v>1493</v>
      </c>
    </row>
    <row r="264" spans="2:12" s="2" customFormat="1" ht="30" customHeight="1">
      <c r="B264" s="83" t="s">
        <v>379</v>
      </c>
      <c r="C264" s="83"/>
      <c r="D264" s="7">
        <v>85</v>
      </c>
      <c r="E264" s="7">
        <v>4</v>
      </c>
      <c r="F264" s="7">
        <f t="shared" si="39"/>
        <v>89</v>
      </c>
      <c r="G264" s="7">
        <v>29</v>
      </c>
      <c r="H264" s="7">
        <v>0</v>
      </c>
      <c r="I264" s="7">
        <v>0</v>
      </c>
      <c r="J264" s="7">
        <v>0</v>
      </c>
      <c r="K264" s="7">
        <v>0</v>
      </c>
      <c r="L264" s="17">
        <f t="shared" si="38"/>
        <v>118</v>
      </c>
    </row>
    <row r="265" spans="2:12" s="2" customFormat="1" ht="30" customHeight="1">
      <c r="B265" s="100" t="s">
        <v>57</v>
      </c>
      <c r="C265" s="3" t="s">
        <v>364</v>
      </c>
      <c r="D265" s="7">
        <v>184</v>
      </c>
      <c r="E265" s="7">
        <v>6</v>
      </c>
      <c r="F265" s="7">
        <f t="shared" si="39"/>
        <v>190</v>
      </c>
      <c r="G265" s="7">
        <v>98</v>
      </c>
      <c r="H265" s="7">
        <v>0</v>
      </c>
      <c r="I265" s="7">
        <v>0</v>
      </c>
      <c r="J265" s="7">
        <v>0</v>
      </c>
      <c r="K265" s="7">
        <v>0</v>
      </c>
      <c r="L265" s="17">
        <f t="shared" si="38"/>
        <v>288</v>
      </c>
    </row>
    <row r="266" spans="2:12" s="2" customFormat="1" ht="30" customHeight="1">
      <c r="B266" s="100"/>
      <c r="C266" s="3" t="s">
        <v>233</v>
      </c>
      <c r="D266" s="7">
        <v>158</v>
      </c>
      <c r="E266" s="7">
        <v>12</v>
      </c>
      <c r="F266" s="7">
        <f t="shared" si="39"/>
        <v>170</v>
      </c>
      <c r="G266" s="7">
        <v>105</v>
      </c>
      <c r="H266" s="7">
        <v>0</v>
      </c>
      <c r="I266" s="7">
        <v>0</v>
      </c>
      <c r="J266" s="7">
        <v>0</v>
      </c>
      <c r="K266" s="7">
        <v>0</v>
      </c>
      <c r="L266" s="17">
        <f t="shared" si="38"/>
        <v>275</v>
      </c>
    </row>
    <row r="267" spans="2:12" s="2" customFormat="1" ht="30" customHeight="1">
      <c r="B267" s="100"/>
      <c r="C267" s="3" t="s">
        <v>377</v>
      </c>
      <c r="D267" s="7">
        <v>260</v>
      </c>
      <c r="E267" s="7">
        <v>48</v>
      </c>
      <c r="F267" s="7">
        <f t="shared" si="39"/>
        <v>308</v>
      </c>
      <c r="G267" s="7">
        <v>191</v>
      </c>
      <c r="H267" s="7">
        <v>149</v>
      </c>
      <c r="I267" s="7">
        <v>0</v>
      </c>
      <c r="J267" s="7">
        <v>0</v>
      </c>
      <c r="K267" s="7">
        <v>0</v>
      </c>
      <c r="L267" s="17">
        <f t="shared" si="38"/>
        <v>648</v>
      </c>
    </row>
    <row r="268" spans="2:12" s="2" customFormat="1" ht="30" customHeight="1">
      <c r="B268" s="100"/>
      <c r="C268" s="3" t="s">
        <v>378</v>
      </c>
      <c r="D268" s="7">
        <v>196</v>
      </c>
      <c r="E268" s="7">
        <v>0</v>
      </c>
      <c r="F268" s="7">
        <f t="shared" si="39"/>
        <v>196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17">
        <f t="shared" si="38"/>
        <v>196</v>
      </c>
    </row>
    <row r="269" spans="2:12" s="2" customFormat="1" ht="30" customHeight="1">
      <c r="B269" s="100"/>
      <c r="C269" s="12" t="s">
        <v>67</v>
      </c>
      <c r="D269" s="14">
        <f>SUM(D265:D268)</f>
        <v>798</v>
      </c>
      <c r="E269" s="14">
        <f>SUM(E265:E268)</f>
        <v>66</v>
      </c>
      <c r="F269" s="14">
        <f t="shared" si="39"/>
        <v>864</v>
      </c>
      <c r="G269" s="14">
        <f t="shared" ref="G269:K269" si="44">SUM(G265:G268)</f>
        <v>394</v>
      </c>
      <c r="H269" s="14">
        <f t="shared" si="44"/>
        <v>149</v>
      </c>
      <c r="I269" s="14">
        <f t="shared" si="44"/>
        <v>0</v>
      </c>
      <c r="J269" s="14">
        <f t="shared" si="44"/>
        <v>0</v>
      </c>
      <c r="K269" s="14">
        <f t="shared" si="44"/>
        <v>0</v>
      </c>
      <c r="L269" s="17">
        <f t="shared" si="38"/>
        <v>1407</v>
      </c>
    </row>
    <row r="270" spans="2:12" s="2" customFormat="1" ht="30" customHeight="1">
      <c r="B270" s="83" t="s">
        <v>232</v>
      </c>
      <c r="C270" s="83"/>
      <c r="D270" s="7">
        <v>166</v>
      </c>
      <c r="E270" s="7">
        <v>0</v>
      </c>
      <c r="F270" s="7">
        <f t="shared" si="39"/>
        <v>166</v>
      </c>
      <c r="G270" s="7">
        <v>8</v>
      </c>
      <c r="H270" s="7">
        <v>0</v>
      </c>
      <c r="I270" s="7">
        <v>0</v>
      </c>
      <c r="J270" s="7">
        <v>0</v>
      </c>
      <c r="K270" s="7">
        <v>0</v>
      </c>
      <c r="L270" s="17">
        <f t="shared" si="38"/>
        <v>174</v>
      </c>
    </row>
    <row r="271" spans="2:12" s="2" customFormat="1" ht="30" customHeight="1">
      <c r="B271" s="83" t="s">
        <v>366</v>
      </c>
      <c r="C271" s="83"/>
      <c r="D271" s="7">
        <v>186</v>
      </c>
      <c r="E271" s="7">
        <v>1</v>
      </c>
      <c r="F271" s="7">
        <f t="shared" si="39"/>
        <v>187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17">
        <f t="shared" si="38"/>
        <v>187</v>
      </c>
    </row>
    <row r="272" spans="2:12" s="2" customFormat="1" ht="30" customHeight="1">
      <c r="B272" s="82" t="s">
        <v>67</v>
      </c>
      <c r="C272" s="82"/>
      <c r="D272" s="17">
        <f>D247+D252+D259+D260+D263+D264+D269+D270+D271</f>
        <v>4694</v>
      </c>
      <c r="E272" s="17">
        <f>E247+E252+E259+E260+E263+E264+E269+E270+E271</f>
        <v>1032</v>
      </c>
      <c r="F272" s="17">
        <f t="shared" si="39"/>
        <v>5726</v>
      </c>
      <c r="G272" s="17">
        <f t="shared" ref="G272:K272" si="45">G247+G252+G259+G260+G263+G264+G269+G270+G271</f>
        <v>2971</v>
      </c>
      <c r="H272" s="17">
        <f t="shared" si="45"/>
        <v>1348</v>
      </c>
      <c r="I272" s="17">
        <f t="shared" si="45"/>
        <v>816</v>
      </c>
      <c r="J272" s="17">
        <f t="shared" si="45"/>
        <v>147</v>
      </c>
      <c r="K272" s="17">
        <f t="shared" si="45"/>
        <v>0</v>
      </c>
      <c r="L272" s="17">
        <f t="shared" si="38"/>
        <v>11008</v>
      </c>
    </row>
    <row r="273" spans="1:12" s="2" customFormat="1" ht="3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s="2" customFormat="1" ht="3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2" s="2" customFormat="1" ht="3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s="2" customFormat="1" ht="3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s="2" customFormat="1" ht="3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s="2" customFormat="1" ht="3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s="2" customFormat="1" ht="3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s="2" customFormat="1" ht="3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s="2" customFormat="1" ht="3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s="2" customFormat="1" ht="3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s="2" customFormat="1" ht="3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s="2" customFormat="1" ht="3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s="2" customFormat="1" ht="3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s="2" customFormat="1" ht="3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s="2" customFormat="1" ht="3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s="2" customFormat="1" ht="3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s="2" customFormat="1" ht="3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s="2" customFormat="1" ht="3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s="2" customFormat="1" ht="3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s="2" customFormat="1" ht="3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s="2" customFormat="1" ht="3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s="2" customFormat="1" ht="3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s="2" customFormat="1" ht="3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</sheetData>
  <mergeCells count="230">
    <mergeCell ref="A132:C132"/>
    <mergeCell ref="A131:C131"/>
    <mergeCell ref="A130:C130"/>
    <mergeCell ref="A110:C110"/>
    <mergeCell ref="A109:C109"/>
    <mergeCell ref="A108:C108"/>
    <mergeCell ref="B87:C87"/>
    <mergeCell ref="B93:C93"/>
    <mergeCell ref="B92:C92"/>
    <mergeCell ref="A76:A87"/>
    <mergeCell ref="B127:C127"/>
    <mergeCell ref="B124:C124"/>
    <mergeCell ref="B120:C120"/>
    <mergeCell ref="B119:C119"/>
    <mergeCell ref="B96:C96"/>
    <mergeCell ref="B107:C107"/>
    <mergeCell ref="B106:C106"/>
    <mergeCell ref="B105:C105"/>
    <mergeCell ref="B102:C102"/>
    <mergeCell ref="B117:C117"/>
    <mergeCell ref="A111:A125"/>
    <mergeCell ref="B125:C125"/>
    <mergeCell ref="A126:C126"/>
    <mergeCell ref="A127:A129"/>
    <mergeCell ref="A98:C98"/>
    <mergeCell ref="A97:C97"/>
    <mergeCell ref="A99:C99"/>
    <mergeCell ref="A101:A107"/>
    <mergeCell ref="B101:C101"/>
    <mergeCell ref="A94:A96"/>
    <mergeCell ref="K74:K75"/>
    <mergeCell ref="L74:L75"/>
    <mergeCell ref="B128:C128"/>
    <mergeCell ref="B129:C129"/>
    <mergeCell ref="B121:C121"/>
    <mergeCell ref="B123:C123"/>
    <mergeCell ref="B122:C122"/>
    <mergeCell ref="B118:C118"/>
    <mergeCell ref="B104:C104"/>
    <mergeCell ref="B103:C103"/>
    <mergeCell ref="A100:C100"/>
    <mergeCell ref="B116:C116"/>
    <mergeCell ref="B115:C115"/>
    <mergeCell ref="B114:C114"/>
    <mergeCell ref="B113:C113"/>
    <mergeCell ref="B112:C112"/>
    <mergeCell ref="B111:C111"/>
    <mergeCell ref="B95:C95"/>
    <mergeCell ref="B94:C94"/>
    <mergeCell ref="D74:F74"/>
    <mergeCell ref="G74:G75"/>
    <mergeCell ref="B76:B85"/>
    <mergeCell ref="B88:B91"/>
    <mergeCell ref="A88:A93"/>
    <mergeCell ref="B4:B17"/>
    <mergeCell ref="B18:B21"/>
    <mergeCell ref="A67:C67"/>
    <mergeCell ref="B56:C56"/>
    <mergeCell ref="B55:C55"/>
    <mergeCell ref="A2:C3"/>
    <mergeCell ref="A1:L1"/>
    <mergeCell ref="A66:C66"/>
    <mergeCell ref="B65:C65"/>
    <mergeCell ref="A47:A53"/>
    <mergeCell ref="A55:A65"/>
    <mergeCell ref="B48:C48"/>
    <mergeCell ref="B47:C47"/>
    <mergeCell ref="B64:C64"/>
    <mergeCell ref="B63:C63"/>
    <mergeCell ref="B62:C62"/>
    <mergeCell ref="B61:C61"/>
    <mergeCell ref="B60:C60"/>
    <mergeCell ref="B59:C59"/>
    <mergeCell ref="B58:C58"/>
    <mergeCell ref="B57:C57"/>
    <mergeCell ref="A41:A43"/>
    <mergeCell ref="B43:C43"/>
    <mergeCell ref="A46:C46"/>
    <mergeCell ref="L243:L244"/>
    <mergeCell ref="A196:A201"/>
    <mergeCell ref="A202:A207"/>
    <mergeCell ref="B28:B32"/>
    <mergeCell ref="B33:B35"/>
    <mergeCell ref="B36:B38"/>
    <mergeCell ref="B25:C25"/>
    <mergeCell ref="A24:A26"/>
    <mergeCell ref="A27:C27"/>
    <mergeCell ref="A28:A39"/>
    <mergeCell ref="B53:C53"/>
    <mergeCell ref="B39:C39"/>
    <mergeCell ref="A40:C40"/>
    <mergeCell ref="B42:C42"/>
    <mergeCell ref="B41:C41"/>
    <mergeCell ref="B24:C24"/>
    <mergeCell ref="B26:C26"/>
    <mergeCell ref="A45:C45"/>
    <mergeCell ref="A44:C44"/>
    <mergeCell ref="A73:L73"/>
    <mergeCell ref="A74:C75"/>
    <mergeCell ref="H74:H75"/>
    <mergeCell ref="I74:I75"/>
    <mergeCell ref="J74:J75"/>
    <mergeCell ref="A226:C226"/>
    <mergeCell ref="A225:C225"/>
    <mergeCell ref="A237:C237"/>
    <mergeCell ref="A236:C236"/>
    <mergeCell ref="A235:C235"/>
    <mergeCell ref="A234:C234"/>
    <mergeCell ref="A233:C233"/>
    <mergeCell ref="A232:C232"/>
    <mergeCell ref="A231:C231"/>
    <mergeCell ref="A230:C230"/>
    <mergeCell ref="D2:F2"/>
    <mergeCell ref="G2:G3"/>
    <mergeCell ref="H2:H3"/>
    <mergeCell ref="I2:I3"/>
    <mergeCell ref="J2:J3"/>
    <mergeCell ref="K2:K3"/>
    <mergeCell ref="L2:L3"/>
    <mergeCell ref="B143:B150"/>
    <mergeCell ref="B151:B154"/>
    <mergeCell ref="D141:F141"/>
    <mergeCell ref="G141:G142"/>
    <mergeCell ref="H141:H142"/>
    <mergeCell ref="I141:I142"/>
    <mergeCell ref="J141:J142"/>
    <mergeCell ref="K141:K142"/>
    <mergeCell ref="L141:L142"/>
    <mergeCell ref="A54:C54"/>
    <mergeCell ref="B52:C52"/>
    <mergeCell ref="B51:C51"/>
    <mergeCell ref="B50:C50"/>
    <mergeCell ref="B49:C49"/>
    <mergeCell ref="A4:A23"/>
    <mergeCell ref="B23:C23"/>
    <mergeCell ref="B22:C22"/>
    <mergeCell ref="A168:C168"/>
    <mergeCell ref="A167:C167"/>
    <mergeCell ref="A166:C166"/>
    <mergeCell ref="A143:A155"/>
    <mergeCell ref="B155:C155"/>
    <mergeCell ref="A140:L140"/>
    <mergeCell ref="A141:C142"/>
    <mergeCell ref="A156:C156"/>
    <mergeCell ref="B159:C159"/>
    <mergeCell ref="B158:C158"/>
    <mergeCell ref="B157:C157"/>
    <mergeCell ref="A157:A159"/>
    <mergeCell ref="A177:C177"/>
    <mergeCell ref="A187:C187"/>
    <mergeCell ref="B160:B163"/>
    <mergeCell ref="A186:C186"/>
    <mergeCell ref="A185:C185"/>
    <mergeCell ref="A184:C184"/>
    <mergeCell ref="A183:C183"/>
    <mergeCell ref="A182:C182"/>
    <mergeCell ref="A181:C181"/>
    <mergeCell ref="A180:C180"/>
    <mergeCell ref="A179:C179"/>
    <mergeCell ref="A178:C178"/>
    <mergeCell ref="B175:C175"/>
    <mergeCell ref="B174:C174"/>
    <mergeCell ref="B173:C173"/>
    <mergeCell ref="B172:C172"/>
    <mergeCell ref="B171:C171"/>
    <mergeCell ref="B170:C170"/>
    <mergeCell ref="B176:C176"/>
    <mergeCell ref="A170:A176"/>
    <mergeCell ref="A160:A165"/>
    <mergeCell ref="B164:C164"/>
    <mergeCell ref="B165:C165"/>
    <mergeCell ref="A169:C169"/>
    <mergeCell ref="A194:C195"/>
    <mergeCell ref="A193:L193"/>
    <mergeCell ref="A211:C211"/>
    <mergeCell ref="A210:C210"/>
    <mergeCell ref="A209:C209"/>
    <mergeCell ref="A208:C208"/>
    <mergeCell ref="B212:C212"/>
    <mergeCell ref="B202:B205"/>
    <mergeCell ref="B206:C206"/>
    <mergeCell ref="B207:C207"/>
    <mergeCell ref="B201:C201"/>
    <mergeCell ref="B200:C200"/>
    <mergeCell ref="B199:C199"/>
    <mergeCell ref="B198:C198"/>
    <mergeCell ref="B197:C197"/>
    <mergeCell ref="B196:C196"/>
    <mergeCell ref="D194:F194"/>
    <mergeCell ref="G194:G195"/>
    <mergeCell ref="H194:H195"/>
    <mergeCell ref="I194:I195"/>
    <mergeCell ref="J194:J195"/>
    <mergeCell ref="K194:K195"/>
    <mergeCell ref="L194:L195"/>
    <mergeCell ref="B214:C214"/>
    <mergeCell ref="B213:C213"/>
    <mergeCell ref="B216:C216"/>
    <mergeCell ref="B215:C215"/>
    <mergeCell ref="A212:A216"/>
    <mergeCell ref="A217:C217"/>
    <mergeCell ref="B222:C222"/>
    <mergeCell ref="B221:C221"/>
    <mergeCell ref="B220:C220"/>
    <mergeCell ref="B219:C219"/>
    <mergeCell ref="B218:C218"/>
    <mergeCell ref="B272:C272"/>
    <mergeCell ref="B271:C271"/>
    <mergeCell ref="B264:C264"/>
    <mergeCell ref="B243:C244"/>
    <mergeCell ref="B242:L242"/>
    <mergeCell ref="B224:C224"/>
    <mergeCell ref="A218:A224"/>
    <mergeCell ref="B245:B247"/>
    <mergeCell ref="B248:B252"/>
    <mergeCell ref="B253:B259"/>
    <mergeCell ref="B265:B269"/>
    <mergeCell ref="B261:B263"/>
    <mergeCell ref="B260:C260"/>
    <mergeCell ref="B270:C270"/>
    <mergeCell ref="D243:F243"/>
    <mergeCell ref="G243:G244"/>
    <mergeCell ref="H243:H244"/>
    <mergeCell ref="I243:I244"/>
    <mergeCell ref="J243:J244"/>
    <mergeCell ref="K243:K244"/>
    <mergeCell ref="B223:C223"/>
    <mergeCell ref="A229:C229"/>
    <mergeCell ref="A228:C228"/>
    <mergeCell ref="A227:C2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1"/>
  <sheetViews>
    <sheetView rightToLeft="1" topLeftCell="A76" workbookViewId="0">
      <selection activeCell="C79" sqref="C79"/>
    </sheetView>
  </sheetViews>
  <sheetFormatPr defaultRowHeight="26.25"/>
  <cols>
    <col min="1" max="1" width="23" style="31" customWidth="1"/>
    <col min="2" max="2" width="12.875" style="36" customWidth="1"/>
    <col min="3" max="16384" width="9" style="31"/>
  </cols>
  <sheetData>
    <row r="1" spans="1:8" s="2" customFormat="1"/>
    <row r="2" spans="1:8" s="2" customFormat="1">
      <c r="A2" s="86" t="s">
        <v>91</v>
      </c>
      <c r="B2" s="86"/>
      <c r="C2" s="86"/>
      <c r="D2" s="86"/>
      <c r="E2" s="86"/>
      <c r="F2" s="86"/>
      <c r="G2" s="86"/>
      <c r="H2" s="86"/>
    </row>
    <row r="3" spans="1:8" s="2" customFormat="1" ht="16.5" customHeight="1">
      <c r="A3" s="82" t="s">
        <v>1</v>
      </c>
      <c r="B3" s="116" t="s">
        <v>101</v>
      </c>
      <c r="C3" s="82" t="s">
        <v>92</v>
      </c>
      <c r="D3" s="82"/>
      <c r="E3" s="82"/>
      <c r="F3" s="82" t="s">
        <v>93</v>
      </c>
      <c r="G3" s="82"/>
      <c r="H3" s="82"/>
    </row>
    <row r="4" spans="1:8" s="2" customFormat="1">
      <c r="A4" s="82"/>
      <c r="B4" s="116"/>
      <c r="C4" s="82"/>
      <c r="D4" s="82"/>
      <c r="E4" s="82"/>
      <c r="F4" s="82"/>
      <c r="G4" s="82"/>
      <c r="H4" s="82"/>
    </row>
    <row r="5" spans="1:8" s="2" customFormat="1">
      <c r="A5" s="82"/>
      <c r="B5" s="116"/>
      <c r="C5" s="10" t="s">
        <v>6</v>
      </c>
      <c r="D5" s="10" t="s">
        <v>7</v>
      </c>
      <c r="E5" s="10" t="s">
        <v>8</v>
      </c>
      <c r="F5" s="10" t="s">
        <v>6</v>
      </c>
      <c r="G5" s="10" t="s">
        <v>7</v>
      </c>
      <c r="H5" s="10" t="s">
        <v>8</v>
      </c>
    </row>
    <row r="6" spans="1:8" s="2" customFormat="1">
      <c r="A6" s="83" t="s">
        <v>9</v>
      </c>
      <c r="B6" s="8" t="s">
        <v>10</v>
      </c>
      <c r="C6" s="7">
        <v>11</v>
      </c>
      <c r="D6" s="7">
        <v>3</v>
      </c>
      <c r="E6" s="17">
        <f t="shared" ref="E6:E25" si="0">C6+D6</f>
        <v>14</v>
      </c>
      <c r="F6" s="7">
        <v>0</v>
      </c>
      <c r="G6" s="7">
        <v>0</v>
      </c>
      <c r="H6" s="17">
        <f t="shared" ref="H6:H25" si="1">F6+G6</f>
        <v>0</v>
      </c>
    </row>
    <row r="7" spans="1:8" s="2" customFormat="1">
      <c r="A7" s="83"/>
      <c r="B7" s="8" t="s">
        <v>11</v>
      </c>
      <c r="C7" s="7">
        <v>52</v>
      </c>
      <c r="D7" s="7">
        <v>10</v>
      </c>
      <c r="E7" s="17">
        <f t="shared" si="0"/>
        <v>62</v>
      </c>
      <c r="F7" s="7">
        <v>4</v>
      </c>
      <c r="G7" s="7">
        <v>2</v>
      </c>
      <c r="H7" s="17">
        <f t="shared" si="1"/>
        <v>6</v>
      </c>
    </row>
    <row r="8" spans="1:8" s="2" customFormat="1">
      <c r="A8" s="83"/>
      <c r="B8" s="8" t="s">
        <v>13</v>
      </c>
      <c r="C8" s="7">
        <v>14</v>
      </c>
      <c r="D8" s="7">
        <v>4</v>
      </c>
      <c r="E8" s="17">
        <f t="shared" si="0"/>
        <v>18</v>
      </c>
      <c r="F8" s="7">
        <v>3</v>
      </c>
      <c r="G8" s="7">
        <v>1</v>
      </c>
      <c r="H8" s="17">
        <f t="shared" si="1"/>
        <v>4</v>
      </c>
    </row>
    <row r="9" spans="1:8" s="2" customFormat="1">
      <c r="A9" s="83"/>
      <c r="B9" s="8" t="s">
        <v>14</v>
      </c>
      <c r="C9" s="7">
        <v>10</v>
      </c>
      <c r="D9" s="7">
        <v>1</v>
      </c>
      <c r="E9" s="17">
        <f t="shared" si="0"/>
        <v>11</v>
      </c>
      <c r="F9" s="7">
        <v>2</v>
      </c>
      <c r="G9" s="7">
        <v>1</v>
      </c>
      <c r="H9" s="17">
        <f t="shared" si="1"/>
        <v>3</v>
      </c>
    </row>
    <row r="10" spans="1:8" s="2" customFormat="1">
      <c r="A10" s="83" t="s">
        <v>15</v>
      </c>
      <c r="B10" s="8" t="s">
        <v>10</v>
      </c>
      <c r="C10" s="7">
        <v>3</v>
      </c>
      <c r="D10" s="7">
        <v>4</v>
      </c>
      <c r="E10" s="17">
        <f t="shared" si="0"/>
        <v>7</v>
      </c>
      <c r="F10" s="7">
        <v>1</v>
      </c>
      <c r="G10" s="7">
        <v>0</v>
      </c>
      <c r="H10" s="17">
        <f t="shared" si="1"/>
        <v>1</v>
      </c>
    </row>
    <row r="11" spans="1:8" s="2" customFormat="1">
      <c r="A11" s="83"/>
      <c r="B11" s="8" t="s">
        <v>11</v>
      </c>
      <c r="C11" s="7">
        <v>29</v>
      </c>
      <c r="D11" s="7">
        <v>2</v>
      </c>
      <c r="E11" s="17">
        <f t="shared" si="0"/>
        <v>31</v>
      </c>
      <c r="F11" s="7">
        <v>3</v>
      </c>
      <c r="G11" s="7">
        <v>0</v>
      </c>
      <c r="H11" s="17">
        <f t="shared" si="1"/>
        <v>3</v>
      </c>
    </row>
    <row r="12" spans="1:8" s="2" customFormat="1">
      <c r="A12" s="83"/>
      <c r="B12" s="8" t="s">
        <v>13</v>
      </c>
      <c r="C12" s="7">
        <v>17</v>
      </c>
      <c r="D12" s="7">
        <v>7</v>
      </c>
      <c r="E12" s="17">
        <f t="shared" si="0"/>
        <v>24</v>
      </c>
      <c r="F12" s="7">
        <v>3</v>
      </c>
      <c r="G12" s="7">
        <v>2</v>
      </c>
      <c r="H12" s="17">
        <f t="shared" si="1"/>
        <v>5</v>
      </c>
    </row>
    <row r="13" spans="1:8" s="2" customFormat="1">
      <c r="A13" s="83"/>
      <c r="B13" s="8" t="s">
        <v>14</v>
      </c>
      <c r="C13" s="7">
        <v>8</v>
      </c>
      <c r="D13" s="7">
        <v>2</v>
      </c>
      <c r="E13" s="17">
        <f t="shared" si="0"/>
        <v>10</v>
      </c>
      <c r="F13" s="7">
        <v>4</v>
      </c>
      <c r="G13" s="7">
        <v>1</v>
      </c>
      <c r="H13" s="17">
        <f t="shared" si="1"/>
        <v>5</v>
      </c>
    </row>
    <row r="14" spans="1:8" s="2" customFormat="1">
      <c r="A14" s="83" t="s">
        <v>16</v>
      </c>
      <c r="B14" s="8" t="s">
        <v>10</v>
      </c>
      <c r="C14" s="7">
        <v>1</v>
      </c>
      <c r="D14" s="7">
        <v>1</v>
      </c>
      <c r="E14" s="17">
        <f t="shared" si="0"/>
        <v>2</v>
      </c>
      <c r="F14" s="7">
        <v>0</v>
      </c>
      <c r="G14" s="7">
        <v>1</v>
      </c>
      <c r="H14" s="17">
        <f t="shared" si="1"/>
        <v>1</v>
      </c>
    </row>
    <row r="15" spans="1:8" s="2" customFormat="1">
      <c r="A15" s="83"/>
      <c r="B15" s="8" t="s">
        <v>11</v>
      </c>
      <c r="C15" s="7">
        <v>22</v>
      </c>
      <c r="D15" s="7">
        <v>9</v>
      </c>
      <c r="E15" s="17">
        <f t="shared" si="0"/>
        <v>31</v>
      </c>
      <c r="F15" s="7">
        <v>3</v>
      </c>
      <c r="G15" s="7">
        <v>1</v>
      </c>
      <c r="H15" s="17">
        <f t="shared" si="1"/>
        <v>4</v>
      </c>
    </row>
    <row r="16" spans="1:8" s="2" customFormat="1">
      <c r="A16" s="83"/>
      <c r="B16" s="8" t="s">
        <v>13</v>
      </c>
      <c r="C16" s="7">
        <v>6</v>
      </c>
      <c r="D16" s="7">
        <v>21</v>
      </c>
      <c r="E16" s="17">
        <f t="shared" si="0"/>
        <v>27</v>
      </c>
      <c r="F16" s="7">
        <v>0</v>
      </c>
      <c r="G16" s="7">
        <v>0</v>
      </c>
      <c r="H16" s="17">
        <f t="shared" si="1"/>
        <v>0</v>
      </c>
    </row>
    <row r="17" spans="1:8" s="2" customFormat="1">
      <c r="A17" s="83"/>
      <c r="B17" s="8" t="s">
        <v>14</v>
      </c>
      <c r="C17" s="7">
        <v>2</v>
      </c>
      <c r="D17" s="7">
        <v>5</v>
      </c>
      <c r="E17" s="17">
        <f t="shared" si="0"/>
        <v>7</v>
      </c>
      <c r="F17" s="7">
        <v>0</v>
      </c>
      <c r="G17" s="7">
        <v>0</v>
      </c>
      <c r="H17" s="17">
        <f t="shared" si="1"/>
        <v>0</v>
      </c>
    </row>
    <row r="18" spans="1:8" s="2" customFormat="1">
      <c r="A18" s="83" t="s">
        <v>17</v>
      </c>
      <c r="B18" s="8" t="s">
        <v>10</v>
      </c>
      <c r="C18" s="7">
        <v>1</v>
      </c>
      <c r="D18" s="7">
        <v>0</v>
      </c>
      <c r="E18" s="17">
        <f t="shared" si="0"/>
        <v>1</v>
      </c>
      <c r="F18" s="7">
        <v>0</v>
      </c>
      <c r="G18" s="7">
        <v>0</v>
      </c>
      <c r="H18" s="17">
        <f t="shared" si="1"/>
        <v>0</v>
      </c>
    </row>
    <row r="19" spans="1:8" s="2" customFormat="1">
      <c r="A19" s="83"/>
      <c r="B19" s="8" t="s">
        <v>11</v>
      </c>
      <c r="C19" s="7">
        <v>8</v>
      </c>
      <c r="D19" s="7">
        <v>1</v>
      </c>
      <c r="E19" s="17">
        <f t="shared" si="0"/>
        <v>9</v>
      </c>
      <c r="F19" s="7">
        <v>3</v>
      </c>
      <c r="G19" s="7">
        <v>0</v>
      </c>
      <c r="H19" s="17">
        <f t="shared" si="1"/>
        <v>3</v>
      </c>
    </row>
    <row r="20" spans="1:8" s="2" customFormat="1">
      <c r="A20" s="83"/>
      <c r="B20" s="8" t="s">
        <v>13</v>
      </c>
      <c r="C20" s="7">
        <v>10</v>
      </c>
      <c r="D20" s="7">
        <v>9</v>
      </c>
      <c r="E20" s="17">
        <f t="shared" si="0"/>
        <v>19</v>
      </c>
      <c r="F20" s="7">
        <v>1</v>
      </c>
      <c r="G20" s="7">
        <v>0</v>
      </c>
      <c r="H20" s="17">
        <f t="shared" si="1"/>
        <v>1</v>
      </c>
    </row>
    <row r="21" spans="1:8" s="2" customFormat="1">
      <c r="A21" s="83"/>
      <c r="B21" s="8" t="s">
        <v>14</v>
      </c>
      <c r="C21" s="7">
        <v>2</v>
      </c>
      <c r="D21" s="7">
        <v>3</v>
      </c>
      <c r="E21" s="17">
        <f t="shared" si="0"/>
        <v>5</v>
      </c>
      <c r="F21" s="7">
        <v>0</v>
      </c>
      <c r="G21" s="7">
        <v>1</v>
      </c>
      <c r="H21" s="17">
        <f t="shared" si="1"/>
        <v>1</v>
      </c>
    </row>
    <row r="22" spans="1:8" s="2" customFormat="1">
      <c r="A22" s="83" t="s">
        <v>19</v>
      </c>
      <c r="B22" s="8" t="s">
        <v>10</v>
      </c>
      <c r="C22" s="7">
        <v>1</v>
      </c>
      <c r="D22" s="7">
        <v>3</v>
      </c>
      <c r="E22" s="17">
        <f t="shared" si="0"/>
        <v>4</v>
      </c>
      <c r="F22" s="7">
        <v>0</v>
      </c>
      <c r="G22" s="7">
        <v>0</v>
      </c>
      <c r="H22" s="17">
        <f t="shared" si="1"/>
        <v>0</v>
      </c>
    </row>
    <row r="23" spans="1:8" s="2" customFormat="1">
      <c r="A23" s="83"/>
      <c r="B23" s="8" t="s">
        <v>11</v>
      </c>
      <c r="C23" s="7">
        <v>2</v>
      </c>
      <c r="D23" s="7">
        <v>7</v>
      </c>
      <c r="E23" s="17">
        <f t="shared" si="0"/>
        <v>9</v>
      </c>
      <c r="F23" s="7">
        <v>1</v>
      </c>
      <c r="G23" s="7">
        <v>0</v>
      </c>
      <c r="H23" s="17">
        <f t="shared" si="1"/>
        <v>1</v>
      </c>
    </row>
    <row r="24" spans="1:8" s="2" customFormat="1">
      <c r="A24" s="83"/>
      <c r="B24" s="8" t="s">
        <v>13</v>
      </c>
      <c r="C24" s="7">
        <v>5</v>
      </c>
      <c r="D24" s="7">
        <v>8</v>
      </c>
      <c r="E24" s="17">
        <f t="shared" si="0"/>
        <v>13</v>
      </c>
      <c r="F24" s="7">
        <v>2</v>
      </c>
      <c r="G24" s="7">
        <v>1</v>
      </c>
      <c r="H24" s="17">
        <f t="shared" si="1"/>
        <v>3</v>
      </c>
    </row>
    <row r="25" spans="1:8" s="2" customFormat="1">
      <c r="A25" s="83"/>
      <c r="B25" s="8" t="s">
        <v>14</v>
      </c>
      <c r="C25" s="7">
        <v>0</v>
      </c>
      <c r="D25" s="7">
        <v>2</v>
      </c>
      <c r="E25" s="17">
        <f t="shared" si="0"/>
        <v>2</v>
      </c>
      <c r="F25" s="7">
        <v>0</v>
      </c>
      <c r="G25" s="7">
        <v>1</v>
      </c>
      <c r="H25" s="17">
        <f t="shared" si="1"/>
        <v>1</v>
      </c>
    </row>
    <row r="26" spans="1:8" s="2" customFormat="1">
      <c r="A26" s="83" t="s">
        <v>94</v>
      </c>
      <c r="B26" s="8" t="s">
        <v>10</v>
      </c>
      <c r="C26" s="7">
        <v>3</v>
      </c>
      <c r="D26" s="7">
        <v>0</v>
      </c>
      <c r="E26" s="17">
        <f t="shared" ref="E26:E44" si="2">C26+D26</f>
        <v>3</v>
      </c>
      <c r="F26" s="7">
        <v>1</v>
      </c>
      <c r="G26" s="7">
        <v>2</v>
      </c>
      <c r="H26" s="17">
        <f t="shared" ref="H26:H44" si="3">F26+G26</f>
        <v>3</v>
      </c>
    </row>
    <row r="27" spans="1:8" s="2" customFormat="1">
      <c r="A27" s="83"/>
      <c r="B27" s="8" t="s">
        <v>11</v>
      </c>
      <c r="C27" s="7">
        <v>95</v>
      </c>
      <c r="D27" s="7">
        <v>10</v>
      </c>
      <c r="E27" s="17">
        <f t="shared" si="2"/>
        <v>105</v>
      </c>
      <c r="F27" s="7">
        <v>2</v>
      </c>
      <c r="G27" s="7">
        <v>1</v>
      </c>
      <c r="H27" s="17">
        <f t="shared" si="3"/>
        <v>3</v>
      </c>
    </row>
    <row r="28" spans="1:8" s="2" customFormat="1">
      <c r="A28" s="83"/>
      <c r="B28" s="8" t="s">
        <v>13</v>
      </c>
      <c r="C28" s="7">
        <v>40</v>
      </c>
      <c r="D28" s="7">
        <v>11</v>
      </c>
      <c r="E28" s="17">
        <f t="shared" si="2"/>
        <v>51</v>
      </c>
      <c r="F28" s="7">
        <v>7</v>
      </c>
      <c r="G28" s="7">
        <v>0</v>
      </c>
      <c r="H28" s="17">
        <f t="shared" si="3"/>
        <v>7</v>
      </c>
    </row>
    <row r="29" spans="1:8" s="2" customFormat="1">
      <c r="A29" s="83"/>
      <c r="B29" s="8" t="s">
        <v>14</v>
      </c>
      <c r="C29" s="7">
        <v>7</v>
      </c>
      <c r="D29" s="7">
        <v>2</v>
      </c>
      <c r="E29" s="17">
        <f t="shared" si="2"/>
        <v>9</v>
      </c>
      <c r="F29" s="7">
        <v>2</v>
      </c>
      <c r="G29" s="7">
        <v>0</v>
      </c>
      <c r="H29" s="17">
        <f t="shared" si="3"/>
        <v>2</v>
      </c>
    </row>
    <row r="30" spans="1:8" s="2" customFormat="1">
      <c r="A30" s="83" t="s">
        <v>95</v>
      </c>
      <c r="B30" s="8" t="s">
        <v>10</v>
      </c>
      <c r="C30" s="7">
        <v>0</v>
      </c>
      <c r="D30" s="7">
        <v>0</v>
      </c>
      <c r="E30" s="17">
        <f t="shared" si="2"/>
        <v>0</v>
      </c>
      <c r="F30" s="7">
        <v>0</v>
      </c>
      <c r="G30" s="7">
        <v>0</v>
      </c>
      <c r="H30" s="17">
        <f t="shared" si="3"/>
        <v>0</v>
      </c>
    </row>
    <row r="31" spans="1:8" s="2" customFormat="1">
      <c r="A31" s="83"/>
      <c r="B31" s="8" t="s">
        <v>11</v>
      </c>
      <c r="C31" s="7">
        <v>6</v>
      </c>
      <c r="D31" s="7">
        <v>3</v>
      </c>
      <c r="E31" s="17">
        <f t="shared" si="2"/>
        <v>9</v>
      </c>
      <c r="F31" s="7">
        <v>0</v>
      </c>
      <c r="G31" s="7">
        <v>0</v>
      </c>
      <c r="H31" s="17">
        <f t="shared" si="3"/>
        <v>0</v>
      </c>
    </row>
    <row r="32" spans="1:8" s="2" customFormat="1">
      <c r="A32" s="83"/>
      <c r="B32" s="8" t="s">
        <v>13</v>
      </c>
      <c r="C32" s="7">
        <v>4</v>
      </c>
      <c r="D32" s="7">
        <v>0</v>
      </c>
      <c r="E32" s="17">
        <f t="shared" si="2"/>
        <v>4</v>
      </c>
      <c r="F32" s="7">
        <v>0</v>
      </c>
      <c r="G32" s="7">
        <v>0</v>
      </c>
      <c r="H32" s="17">
        <f t="shared" si="3"/>
        <v>0</v>
      </c>
    </row>
    <row r="33" spans="1:8" s="2" customFormat="1">
      <c r="A33" s="83" t="s">
        <v>22</v>
      </c>
      <c r="B33" s="8" t="s">
        <v>10</v>
      </c>
      <c r="C33" s="7">
        <v>0</v>
      </c>
      <c r="D33" s="7">
        <v>2</v>
      </c>
      <c r="E33" s="17">
        <f t="shared" si="2"/>
        <v>2</v>
      </c>
      <c r="F33" s="7">
        <v>0</v>
      </c>
      <c r="G33" s="7">
        <v>0</v>
      </c>
      <c r="H33" s="17">
        <f t="shared" si="3"/>
        <v>0</v>
      </c>
    </row>
    <row r="34" spans="1:8" s="2" customFormat="1">
      <c r="A34" s="83"/>
      <c r="B34" s="8" t="s">
        <v>11</v>
      </c>
      <c r="C34" s="7">
        <v>15</v>
      </c>
      <c r="D34" s="7">
        <v>11</v>
      </c>
      <c r="E34" s="17">
        <f t="shared" si="2"/>
        <v>26</v>
      </c>
      <c r="F34" s="7">
        <v>0</v>
      </c>
      <c r="G34" s="7">
        <v>0</v>
      </c>
      <c r="H34" s="17">
        <f t="shared" si="3"/>
        <v>0</v>
      </c>
    </row>
    <row r="35" spans="1:8" s="2" customFormat="1">
      <c r="A35" s="83"/>
      <c r="B35" s="8" t="s">
        <v>13</v>
      </c>
      <c r="C35" s="7">
        <v>10</v>
      </c>
      <c r="D35" s="7">
        <v>2</v>
      </c>
      <c r="E35" s="17">
        <f t="shared" si="2"/>
        <v>12</v>
      </c>
      <c r="F35" s="7">
        <v>0</v>
      </c>
      <c r="G35" s="7">
        <v>0</v>
      </c>
      <c r="H35" s="17">
        <f t="shared" si="3"/>
        <v>0</v>
      </c>
    </row>
    <row r="36" spans="1:8" s="2" customFormat="1">
      <c r="A36" s="83"/>
      <c r="B36" s="8" t="s">
        <v>14</v>
      </c>
      <c r="C36" s="7">
        <v>2</v>
      </c>
      <c r="D36" s="7">
        <v>1</v>
      </c>
      <c r="E36" s="17">
        <f t="shared" si="2"/>
        <v>3</v>
      </c>
      <c r="F36" s="7">
        <v>1</v>
      </c>
      <c r="G36" s="7">
        <v>0</v>
      </c>
      <c r="H36" s="17">
        <f t="shared" si="3"/>
        <v>1</v>
      </c>
    </row>
    <row r="37" spans="1:8" s="2" customFormat="1">
      <c r="A37" s="3" t="s">
        <v>23</v>
      </c>
      <c r="B37" s="8" t="s">
        <v>14</v>
      </c>
      <c r="C37" s="7">
        <v>5</v>
      </c>
      <c r="D37" s="7">
        <v>2</v>
      </c>
      <c r="E37" s="17">
        <f t="shared" si="2"/>
        <v>7</v>
      </c>
      <c r="F37" s="7">
        <v>4</v>
      </c>
      <c r="G37" s="7">
        <v>2</v>
      </c>
      <c r="H37" s="17">
        <f t="shared" si="3"/>
        <v>6</v>
      </c>
    </row>
    <row r="38" spans="1:8" s="2" customFormat="1">
      <c r="A38" s="83" t="s">
        <v>24</v>
      </c>
      <c r="B38" s="8" t="s">
        <v>10</v>
      </c>
      <c r="C38" s="7">
        <v>3</v>
      </c>
      <c r="D38" s="7">
        <v>1</v>
      </c>
      <c r="E38" s="17">
        <f t="shared" si="2"/>
        <v>4</v>
      </c>
      <c r="F38" s="7">
        <v>1</v>
      </c>
      <c r="G38" s="7">
        <v>0</v>
      </c>
      <c r="H38" s="17">
        <f t="shared" si="3"/>
        <v>1</v>
      </c>
    </row>
    <row r="39" spans="1:8" s="2" customFormat="1">
      <c r="A39" s="83"/>
      <c r="B39" s="8" t="s">
        <v>11</v>
      </c>
      <c r="C39" s="7">
        <v>18</v>
      </c>
      <c r="D39" s="7">
        <v>9</v>
      </c>
      <c r="E39" s="17">
        <f t="shared" si="2"/>
        <v>27</v>
      </c>
      <c r="F39" s="7">
        <v>1</v>
      </c>
      <c r="G39" s="7">
        <v>1</v>
      </c>
      <c r="H39" s="17">
        <f t="shared" si="3"/>
        <v>2</v>
      </c>
    </row>
    <row r="40" spans="1:8" s="2" customFormat="1">
      <c r="A40" s="83"/>
      <c r="B40" s="8" t="s">
        <v>96</v>
      </c>
      <c r="C40" s="7">
        <v>5</v>
      </c>
      <c r="D40" s="7">
        <v>3</v>
      </c>
      <c r="E40" s="17">
        <f t="shared" si="2"/>
        <v>8</v>
      </c>
      <c r="F40" s="7">
        <v>3</v>
      </c>
      <c r="G40" s="7">
        <v>0</v>
      </c>
      <c r="H40" s="17">
        <f t="shared" si="3"/>
        <v>3</v>
      </c>
    </row>
    <row r="41" spans="1:8" s="2" customFormat="1">
      <c r="A41" s="83"/>
      <c r="B41" s="8" t="s">
        <v>13</v>
      </c>
      <c r="C41" s="7">
        <v>5</v>
      </c>
      <c r="D41" s="7">
        <v>7</v>
      </c>
      <c r="E41" s="17">
        <f t="shared" si="2"/>
        <v>12</v>
      </c>
      <c r="F41" s="7">
        <v>6</v>
      </c>
      <c r="G41" s="7">
        <v>0</v>
      </c>
      <c r="H41" s="17">
        <f t="shared" si="3"/>
        <v>6</v>
      </c>
    </row>
    <row r="42" spans="1:8" s="2" customFormat="1">
      <c r="A42" s="83"/>
      <c r="B42" s="8" t="s">
        <v>14</v>
      </c>
      <c r="C42" s="7">
        <v>2</v>
      </c>
      <c r="D42" s="7">
        <v>4</v>
      </c>
      <c r="E42" s="17">
        <f t="shared" si="2"/>
        <v>6</v>
      </c>
      <c r="F42" s="7">
        <v>1</v>
      </c>
      <c r="G42" s="7">
        <v>1</v>
      </c>
      <c r="H42" s="17">
        <f t="shared" si="3"/>
        <v>2</v>
      </c>
    </row>
    <row r="43" spans="1:8" s="2" customFormat="1">
      <c r="A43" s="83" t="s">
        <v>55</v>
      </c>
      <c r="B43" s="8" t="s">
        <v>10</v>
      </c>
      <c r="C43" s="7">
        <v>4</v>
      </c>
      <c r="D43" s="7">
        <v>1</v>
      </c>
      <c r="E43" s="17">
        <f t="shared" si="2"/>
        <v>5</v>
      </c>
      <c r="F43" s="7">
        <v>0</v>
      </c>
      <c r="G43" s="7">
        <v>0</v>
      </c>
      <c r="H43" s="17">
        <f t="shared" si="3"/>
        <v>0</v>
      </c>
    </row>
    <row r="44" spans="1:8" s="2" customFormat="1">
      <c r="A44" s="83"/>
      <c r="B44" s="8" t="s">
        <v>11</v>
      </c>
      <c r="C44" s="7">
        <v>7</v>
      </c>
      <c r="D44" s="7">
        <v>3</v>
      </c>
      <c r="E44" s="17">
        <f t="shared" si="2"/>
        <v>10</v>
      </c>
      <c r="F44" s="7">
        <v>1</v>
      </c>
      <c r="G44" s="7">
        <v>0</v>
      </c>
      <c r="H44" s="17">
        <f t="shared" si="3"/>
        <v>1</v>
      </c>
    </row>
    <row r="45" spans="1:8" s="2" customFormat="1">
      <c r="A45" s="83" t="s">
        <v>60</v>
      </c>
      <c r="B45" s="8" t="s">
        <v>10</v>
      </c>
      <c r="C45" s="7">
        <v>3</v>
      </c>
      <c r="D45" s="7">
        <v>5</v>
      </c>
      <c r="E45" s="17">
        <f t="shared" ref="E45:E64" si="4">C45+D45</f>
        <v>8</v>
      </c>
      <c r="F45" s="7">
        <v>3</v>
      </c>
      <c r="G45" s="7">
        <v>1</v>
      </c>
      <c r="H45" s="17">
        <f t="shared" ref="H45:H64" si="5">F45+G45</f>
        <v>4</v>
      </c>
    </row>
    <row r="46" spans="1:8" s="2" customFormat="1">
      <c r="A46" s="83"/>
      <c r="B46" s="8" t="s">
        <v>11</v>
      </c>
      <c r="C46" s="7">
        <v>18</v>
      </c>
      <c r="D46" s="7">
        <v>9</v>
      </c>
      <c r="E46" s="17">
        <f t="shared" si="4"/>
        <v>27</v>
      </c>
      <c r="F46" s="7">
        <v>2</v>
      </c>
      <c r="G46" s="7">
        <v>0</v>
      </c>
      <c r="H46" s="17">
        <f t="shared" si="5"/>
        <v>2</v>
      </c>
    </row>
    <row r="47" spans="1:8" s="2" customFormat="1">
      <c r="A47" s="83"/>
      <c r="B47" s="8" t="s">
        <v>13</v>
      </c>
      <c r="C47" s="7">
        <v>23</v>
      </c>
      <c r="D47" s="7">
        <v>28</v>
      </c>
      <c r="E47" s="17">
        <f t="shared" si="4"/>
        <v>51</v>
      </c>
      <c r="F47" s="7">
        <v>5</v>
      </c>
      <c r="G47" s="7">
        <v>2</v>
      </c>
      <c r="H47" s="17">
        <f t="shared" si="5"/>
        <v>7</v>
      </c>
    </row>
    <row r="48" spans="1:8" s="2" customFormat="1">
      <c r="A48" s="83" t="s">
        <v>79</v>
      </c>
      <c r="B48" s="8" t="s">
        <v>10</v>
      </c>
      <c r="C48" s="7">
        <v>6</v>
      </c>
      <c r="D48" s="7">
        <v>6</v>
      </c>
      <c r="E48" s="17">
        <f t="shared" si="4"/>
        <v>12</v>
      </c>
      <c r="F48" s="7">
        <v>0</v>
      </c>
      <c r="G48" s="7">
        <v>0</v>
      </c>
      <c r="H48" s="17">
        <f t="shared" si="5"/>
        <v>0</v>
      </c>
    </row>
    <row r="49" spans="1:8" s="2" customFormat="1">
      <c r="A49" s="83"/>
      <c r="B49" s="8" t="s">
        <v>11</v>
      </c>
      <c r="C49" s="7">
        <v>20</v>
      </c>
      <c r="D49" s="7">
        <v>15</v>
      </c>
      <c r="E49" s="17">
        <f t="shared" si="4"/>
        <v>35</v>
      </c>
      <c r="F49" s="7">
        <v>5</v>
      </c>
      <c r="G49" s="7">
        <v>0</v>
      </c>
      <c r="H49" s="17">
        <f t="shared" si="5"/>
        <v>5</v>
      </c>
    </row>
    <row r="50" spans="1:8" s="2" customFormat="1">
      <c r="A50" s="83"/>
      <c r="B50" s="8" t="s">
        <v>40</v>
      </c>
      <c r="C50" s="7">
        <v>3</v>
      </c>
      <c r="D50" s="7">
        <v>0</v>
      </c>
      <c r="E50" s="17">
        <f t="shared" si="4"/>
        <v>3</v>
      </c>
      <c r="F50" s="7">
        <v>0</v>
      </c>
      <c r="G50" s="7">
        <v>0</v>
      </c>
      <c r="H50" s="17">
        <f t="shared" si="5"/>
        <v>0</v>
      </c>
    </row>
    <row r="51" spans="1:8" s="2" customFormat="1">
      <c r="A51" s="83"/>
      <c r="B51" s="8" t="s">
        <v>13</v>
      </c>
      <c r="C51" s="7">
        <v>6</v>
      </c>
      <c r="D51" s="7">
        <v>9</v>
      </c>
      <c r="E51" s="17">
        <f t="shared" si="4"/>
        <v>15</v>
      </c>
      <c r="F51" s="7">
        <v>2</v>
      </c>
      <c r="G51" s="7">
        <v>3</v>
      </c>
      <c r="H51" s="17">
        <f t="shared" si="5"/>
        <v>5</v>
      </c>
    </row>
    <row r="52" spans="1:8" s="2" customFormat="1">
      <c r="A52" s="83"/>
      <c r="B52" s="8" t="s">
        <v>14</v>
      </c>
      <c r="C52" s="7">
        <v>1</v>
      </c>
      <c r="D52" s="7">
        <v>1</v>
      </c>
      <c r="E52" s="17">
        <f t="shared" si="4"/>
        <v>2</v>
      </c>
      <c r="F52" s="7">
        <v>2</v>
      </c>
      <c r="G52" s="7">
        <v>0</v>
      </c>
      <c r="H52" s="17">
        <f t="shared" si="5"/>
        <v>2</v>
      </c>
    </row>
    <row r="53" spans="1:8" s="2" customFormat="1">
      <c r="A53" s="3" t="s">
        <v>29</v>
      </c>
      <c r="B53" s="8" t="s">
        <v>14</v>
      </c>
      <c r="C53" s="7">
        <v>5</v>
      </c>
      <c r="D53" s="7">
        <v>0</v>
      </c>
      <c r="E53" s="17">
        <f t="shared" si="4"/>
        <v>5</v>
      </c>
      <c r="F53" s="7">
        <v>2</v>
      </c>
      <c r="G53" s="7">
        <v>0</v>
      </c>
      <c r="H53" s="17">
        <f t="shared" si="5"/>
        <v>2</v>
      </c>
    </row>
    <row r="54" spans="1:8" s="2" customFormat="1">
      <c r="A54" s="83" t="s">
        <v>80</v>
      </c>
      <c r="B54" s="8" t="s">
        <v>10</v>
      </c>
      <c r="C54" s="7">
        <v>3</v>
      </c>
      <c r="D54" s="7">
        <v>6</v>
      </c>
      <c r="E54" s="17">
        <f t="shared" si="4"/>
        <v>9</v>
      </c>
      <c r="F54" s="7">
        <v>1</v>
      </c>
      <c r="G54" s="7">
        <v>0</v>
      </c>
      <c r="H54" s="17">
        <f t="shared" si="5"/>
        <v>1</v>
      </c>
    </row>
    <row r="55" spans="1:8" s="2" customFormat="1">
      <c r="A55" s="83"/>
      <c r="B55" s="8" t="s">
        <v>11</v>
      </c>
      <c r="C55" s="7">
        <v>48</v>
      </c>
      <c r="D55" s="7">
        <v>45</v>
      </c>
      <c r="E55" s="17">
        <f t="shared" si="4"/>
        <v>93</v>
      </c>
      <c r="F55" s="7">
        <v>1</v>
      </c>
      <c r="G55" s="7">
        <v>2</v>
      </c>
      <c r="H55" s="17">
        <f t="shared" si="5"/>
        <v>3</v>
      </c>
    </row>
    <row r="56" spans="1:8" s="2" customFormat="1">
      <c r="A56" s="83"/>
      <c r="B56" s="8" t="s">
        <v>40</v>
      </c>
      <c r="C56" s="7">
        <v>0</v>
      </c>
      <c r="D56" s="7">
        <v>0</v>
      </c>
      <c r="E56" s="17">
        <f t="shared" si="4"/>
        <v>0</v>
      </c>
      <c r="F56" s="7">
        <v>0</v>
      </c>
      <c r="G56" s="7">
        <v>0</v>
      </c>
      <c r="H56" s="17">
        <f t="shared" si="5"/>
        <v>0</v>
      </c>
    </row>
    <row r="57" spans="1:8" s="2" customFormat="1">
      <c r="A57" s="83"/>
      <c r="B57" s="8" t="s">
        <v>13</v>
      </c>
      <c r="C57" s="7">
        <v>22</v>
      </c>
      <c r="D57" s="7">
        <v>51</v>
      </c>
      <c r="E57" s="17">
        <f t="shared" si="4"/>
        <v>73</v>
      </c>
      <c r="F57" s="7">
        <v>7</v>
      </c>
      <c r="G57" s="7">
        <v>6</v>
      </c>
      <c r="H57" s="17">
        <f t="shared" si="5"/>
        <v>13</v>
      </c>
    </row>
    <row r="58" spans="1:8" s="2" customFormat="1">
      <c r="A58" s="83"/>
      <c r="B58" s="8" t="s">
        <v>14</v>
      </c>
      <c r="C58" s="7">
        <v>5</v>
      </c>
      <c r="D58" s="7">
        <v>7</v>
      </c>
      <c r="E58" s="17">
        <f t="shared" si="4"/>
        <v>12</v>
      </c>
      <c r="F58" s="7">
        <v>3</v>
      </c>
      <c r="G58" s="7">
        <v>8</v>
      </c>
      <c r="H58" s="17">
        <f t="shared" si="5"/>
        <v>11</v>
      </c>
    </row>
    <row r="59" spans="1:8" s="2" customFormat="1">
      <c r="A59" s="3" t="s">
        <v>37</v>
      </c>
      <c r="B59" s="8" t="s">
        <v>13</v>
      </c>
      <c r="C59" s="7">
        <v>5</v>
      </c>
      <c r="D59" s="7">
        <v>18</v>
      </c>
      <c r="E59" s="17">
        <f t="shared" si="4"/>
        <v>23</v>
      </c>
      <c r="F59" s="7">
        <v>1</v>
      </c>
      <c r="G59" s="7">
        <v>1</v>
      </c>
      <c r="H59" s="17">
        <f t="shared" si="5"/>
        <v>2</v>
      </c>
    </row>
    <row r="60" spans="1:8" s="2" customFormat="1">
      <c r="A60" s="83" t="s">
        <v>57</v>
      </c>
      <c r="B60" s="8" t="s">
        <v>10</v>
      </c>
      <c r="C60" s="7">
        <v>4</v>
      </c>
      <c r="D60" s="7">
        <v>9</v>
      </c>
      <c r="E60" s="17">
        <f t="shared" si="4"/>
        <v>13</v>
      </c>
      <c r="F60" s="7">
        <v>1</v>
      </c>
      <c r="G60" s="7">
        <v>8</v>
      </c>
      <c r="H60" s="17">
        <f t="shared" si="5"/>
        <v>9</v>
      </c>
    </row>
    <row r="61" spans="1:8" s="2" customFormat="1">
      <c r="A61" s="83"/>
      <c r="B61" s="8" t="s">
        <v>11</v>
      </c>
      <c r="C61" s="7">
        <v>5</v>
      </c>
      <c r="D61" s="7">
        <v>7</v>
      </c>
      <c r="E61" s="17">
        <f t="shared" si="4"/>
        <v>12</v>
      </c>
      <c r="F61" s="7">
        <v>1</v>
      </c>
      <c r="G61" s="7">
        <v>1</v>
      </c>
      <c r="H61" s="17">
        <f t="shared" si="5"/>
        <v>2</v>
      </c>
    </row>
    <row r="62" spans="1:8" s="2" customFormat="1">
      <c r="A62" s="83"/>
      <c r="B62" s="8" t="s">
        <v>40</v>
      </c>
      <c r="C62" s="7">
        <v>11</v>
      </c>
      <c r="D62" s="7">
        <v>7</v>
      </c>
      <c r="E62" s="17">
        <f t="shared" si="4"/>
        <v>18</v>
      </c>
      <c r="F62" s="7">
        <v>0</v>
      </c>
      <c r="G62" s="7">
        <v>0</v>
      </c>
      <c r="H62" s="17">
        <f t="shared" si="5"/>
        <v>0</v>
      </c>
    </row>
    <row r="63" spans="1:8" s="2" customFormat="1">
      <c r="A63" s="83"/>
      <c r="B63" s="8" t="s">
        <v>13</v>
      </c>
      <c r="C63" s="7">
        <v>7</v>
      </c>
      <c r="D63" s="7">
        <v>29</v>
      </c>
      <c r="E63" s="17">
        <f t="shared" si="4"/>
        <v>36</v>
      </c>
      <c r="F63" s="7">
        <v>0</v>
      </c>
      <c r="G63" s="7">
        <v>2</v>
      </c>
      <c r="H63" s="17">
        <f t="shared" si="5"/>
        <v>2</v>
      </c>
    </row>
    <row r="64" spans="1:8" s="2" customFormat="1">
      <c r="A64" s="83"/>
      <c r="B64" s="8" t="s">
        <v>14</v>
      </c>
      <c r="C64" s="7">
        <v>1</v>
      </c>
      <c r="D64" s="7">
        <v>3</v>
      </c>
      <c r="E64" s="17">
        <f t="shared" si="4"/>
        <v>4</v>
      </c>
      <c r="F64" s="7">
        <v>2</v>
      </c>
      <c r="G64" s="7">
        <v>2</v>
      </c>
      <c r="H64" s="17">
        <f t="shared" si="5"/>
        <v>4</v>
      </c>
    </row>
    <row r="65" spans="1:8" s="2" customFormat="1">
      <c r="A65" s="3" t="s">
        <v>59</v>
      </c>
      <c r="B65" s="8" t="s">
        <v>10</v>
      </c>
      <c r="C65" s="7">
        <v>1</v>
      </c>
      <c r="D65" s="7">
        <v>0</v>
      </c>
      <c r="E65" s="17">
        <f t="shared" ref="E65:E77" si="6">C65+D65</f>
        <v>1</v>
      </c>
      <c r="F65" s="7">
        <v>3</v>
      </c>
      <c r="G65" s="7">
        <v>1</v>
      </c>
      <c r="H65" s="17">
        <f t="shared" ref="H65:H77" si="7">F65+G65</f>
        <v>4</v>
      </c>
    </row>
    <row r="66" spans="1:8" s="2" customFormat="1">
      <c r="A66" s="3" t="s">
        <v>78</v>
      </c>
      <c r="B66" s="8" t="s">
        <v>10</v>
      </c>
      <c r="C66" s="7">
        <v>2</v>
      </c>
      <c r="D66" s="7">
        <v>1</v>
      </c>
      <c r="E66" s="17">
        <f t="shared" si="6"/>
        <v>3</v>
      </c>
      <c r="F66" s="7">
        <v>2</v>
      </c>
      <c r="G66" s="7">
        <v>0</v>
      </c>
      <c r="H66" s="17">
        <f t="shared" si="7"/>
        <v>2</v>
      </c>
    </row>
    <row r="67" spans="1:8" s="2" customFormat="1">
      <c r="A67" s="3" t="s">
        <v>62</v>
      </c>
      <c r="B67" s="8" t="s">
        <v>10</v>
      </c>
      <c r="C67" s="7">
        <v>0</v>
      </c>
      <c r="D67" s="7">
        <v>0</v>
      </c>
      <c r="E67" s="17">
        <f t="shared" si="6"/>
        <v>0</v>
      </c>
      <c r="F67" s="7">
        <v>0</v>
      </c>
      <c r="G67" s="7">
        <v>0</v>
      </c>
      <c r="H67" s="17">
        <f t="shared" si="7"/>
        <v>0</v>
      </c>
    </row>
    <row r="68" spans="1:8" s="2" customFormat="1">
      <c r="A68" s="3" t="s">
        <v>63</v>
      </c>
      <c r="B68" s="8" t="s">
        <v>14</v>
      </c>
      <c r="C68" s="7">
        <v>2</v>
      </c>
      <c r="D68" s="7">
        <v>0</v>
      </c>
      <c r="E68" s="17">
        <f t="shared" si="6"/>
        <v>2</v>
      </c>
      <c r="F68" s="7">
        <v>0</v>
      </c>
      <c r="G68" s="7">
        <v>0</v>
      </c>
      <c r="H68" s="17">
        <f t="shared" si="7"/>
        <v>0</v>
      </c>
    </row>
    <row r="69" spans="1:8" s="2" customFormat="1">
      <c r="A69" s="3" t="s">
        <v>64</v>
      </c>
      <c r="B69" s="8" t="s">
        <v>13</v>
      </c>
      <c r="C69" s="7">
        <v>21</v>
      </c>
      <c r="D69" s="7">
        <v>13</v>
      </c>
      <c r="E69" s="17">
        <f t="shared" si="6"/>
        <v>34</v>
      </c>
      <c r="F69" s="7">
        <v>0</v>
      </c>
      <c r="G69" s="7">
        <v>0</v>
      </c>
      <c r="H69" s="17">
        <f t="shared" si="7"/>
        <v>0</v>
      </c>
    </row>
    <row r="70" spans="1:8" s="2" customFormat="1">
      <c r="A70" s="3" t="s">
        <v>97</v>
      </c>
      <c r="B70" s="8" t="s">
        <v>13</v>
      </c>
      <c r="C70" s="7">
        <v>0</v>
      </c>
      <c r="D70" s="7">
        <v>0</v>
      </c>
      <c r="E70" s="17">
        <f t="shared" si="6"/>
        <v>0</v>
      </c>
      <c r="F70" s="7">
        <v>0</v>
      </c>
      <c r="G70" s="7">
        <v>0</v>
      </c>
      <c r="H70" s="17">
        <f t="shared" si="7"/>
        <v>0</v>
      </c>
    </row>
    <row r="71" spans="1:8" s="2" customFormat="1">
      <c r="A71" s="3" t="s">
        <v>98</v>
      </c>
      <c r="B71" s="8" t="s">
        <v>13</v>
      </c>
      <c r="C71" s="7">
        <v>0</v>
      </c>
      <c r="D71" s="7">
        <v>0</v>
      </c>
      <c r="E71" s="17">
        <f t="shared" si="6"/>
        <v>0</v>
      </c>
      <c r="F71" s="7">
        <v>0</v>
      </c>
      <c r="G71" s="7">
        <v>0</v>
      </c>
      <c r="H71" s="17">
        <f t="shared" si="7"/>
        <v>0</v>
      </c>
    </row>
    <row r="72" spans="1:8" s="2" customFormat="1">
      <c r="A72" s="3" t="s">
        <v>99</v>
      </c>
      <c r="B72" s="8" t="s">
        <v>13</v>
      </c>
      <c r="C72" s="7">
        <v>0</v>
      </c>
      <c r="D72" s="7">
        <v>0</v>
      </c>
      <c r="E72" s="17">
        <f t="shared" si="6"/>
        <v>0</v>
      </c>
      <c r="F72" s="7">
        <v>0</v>
      </c>
      <c r="G72" s="7">
        <v>1</v>
      </c>
      <c r="H72" s="17">
        <f t="shared" si="7"/>
        <v>1</v>
      </c>
    </row>
    <row r="73" spans="1:8" s="2" customFormat="1">
      <c r="A73" s="3" t="s">
        <v>100</v>
      </c>
      <c r="B73" s="8" t="s">
        <v>10</v>
      </c>
      <c r="C73" s="7">
        <v>3</v>
      </c>
      <c r="D73" s="7">
        <v>0</v>
      </c>
      <c r="E73" s="17">
        <f t="shared" si="6"/>
        <v>3</v>
      </c>
      <c r="F73" s="7">
        <v>1</v>
      </c>
      <c r="G73" s="7">
        <v>0</v>
      </c>
      <c r="H73" s="17">
        <f t="shared" si="7"/>
        <v>1</v>
      </c>
    </row>
    <row r="74" spans="1:8" s="2" customFormat="1">
      <c r="A74" s="3" t="s">
        <v>84</v>
      </c>
      <c r="B74" s="8" t="s">
        <v>11</v>
      </c>
      <c r="C74" s="7">
        <v>1</v>
      </c>
      <c r="D74" s="7">
        <v>0</v>
      </c>
      <c r="E74" s="17">
        <f t="shared" si="6"/>
        <v>1</v>
      </c>
      <c r="F74" s="7">
        <v>0</v>
      </c>
      <c r="G74" s="7">
        <v>0</v>
      </c>
      <c r="H74" s="17">
        <f t="shared" si="7"/>
        <v>0</v>
      </c>
    </row>
    <row r="75" spans="1:8" s="2" customFormat="1">
      <c r="A75" s="3" t="s">
        <v>66</v>
      </c>
      <c r="B75" s="8" t="s">
        <v>14</v>
      </c>
      <c r="C75" s="7">
        <v>1</v>
      </c>
      <c r="D75" s="7">
        <v>0</v>
      </c>
      <c r="E75" s="17">
        <f t="shared" si="6"/>
        <v>1</v>
      </c>
      <c r="F75" s="7">
        <v>0</v>
      </c>
      <c r="G75" s="7">
        <v>0</v>
      </c>
      <c r="H75" s="17">
        <f t="shared" si="7"/>
        <v>0</v>
      </c>
    </row>
    <row r="76" spans="1:8" s="2" customFormat="1">
      <c r="A76" s="82" t="s">
        <v>67</v>
      </c>
      <c r="B76" s="37" t="s">
        <v>10</v>
      </c>
      <c r="C76" s="17">
        <f>C6+C10+C14+C18+C22+C26+C30+C33+C38+C43+C45+C48+C54+C60+C65+C66+C67+C73</f>
        <v>49</v>
      </c>
      <c r="D76" s="17">
        <f>D6+D10+D14+D18+D22+D26+D30+D33+D38+D43+D45+D48+D54+D60+D65+D66+D67+D73</f>
        <v>42</v>
      </c>
      <c r="E76" s="17">
        <f t="shared" si="6"/>
        <v>91</v>
      </c>
      <c r="F76" s="17">
        <f>F6+F10+F14+F18+F22+F26+F30+F33+F38+F43+F45+F48+F54+F60+F65+F66+F67+F73</f>
        <v>14</v>
      </c>
      <c r="G76" s="17">
        <f>G6+G10+G14+G18+G22+G26+G30+G33+G38+G43+G45+G48+G54+G60+G65+G66+G67+G73</f>
        <v>13</v>
      </c>
      <c r="H76" s="17">
        <f t="shared" si="7"/>
        <v>27</v>
      </c>
    </row>
    <row r="77" spans="1:8" s="2" customFormat="1">
      <c r="A77" s="82"/>
      <c r="B77" s="37" t="s">
        <v>11</v>
      </c>
      <c r="C77" s="17">
        <f>C7+C11+C15+C19+C23+C27+C31+C34+C39+C44+C46+C49+C55+C61++C74</f>
        <v>346</v>
      </c>
      <c r="D77" s="17">
        <f>D7+D11+D15+D19+D23+D27+D31+D34+D39+D44+D46+D49+D55+D61++D74</f>
        <v>141</v>
      </c>
      <c r="E77" s="17">
        <f t="shared" si="6"/>
        <v>487</v>
      </c>
      <c r="F77" s="17">
        <f>F7+F11+F15+F19+F23+F27+F31+F34+F39+F44+F46+F49+F55+F61++F74</f>
        <v>27</v>
      </c>
      <c r="G77" s="17">
        <f>G7+G11+G15+G19+G23+G27+G31+G34+G39+G44+G46+G49+G55+G61++G74</f>
        <v>8</v>
      </c>
      <c r="H77" s="17">
        <f t="shared" si="7"/>
        <v>35</v>
      </c>
    </row>
    <row r="78" spans="1:8" s="2" customFormat="1">
      <c r="A78" s="82"/>
      <c r="B78" s="37" t="s">
        <v>13</v>
      </c>
      <c r="C78" s="17">
        <f>C8+C12+C16+C20+C24+C28+C32+C35+C41+C47+C51+C57+C59+C63+C69+C70+C71+C72</f>
        <v>195</v>
      </c>
      <c r="D78" s="17">
        <f>D8+D12+D16+D20+D24+D28+D32+D35+D41+D47+D51+D57+D59+D63+D69+D70+D71+D72</f>
        <v>217</v>
      </c>
      <c r="E78" s="17">
        <f t="shared" ref="E78" si="8">C78+D78</f>
        <v>412</v>
      </c>
      <c r="F78" s="17">
        <f>F8+F12+F16+F20+F24+F28+F32+F35+F41+F47+F51+F57+F59+F63+F69+F70+F71+F72</f>
        <v>37</v>
      </c>
      <c r="G78" s="17">
        <f>G8+G12+G16+G20+G24+G28+G32+G35+G41+G47+G51+G57+G59+G63+G69+G70+G71+G72</f>
        <v>19</v>
      </c>
      <c r="H78" s="17">
        <f t="shared" ref="H78" si="9">F78+G78</f>
        <v>56</v>
      </c>
    </row>
    <row r="79" spans="1:8" s="2" customFormat="1">
      <c r="A79" s="82"/>
      <c r="B79" s="37" t="s">
        <v>14</v>
      </c>
      <c r="C79" s="17">
        <f>C9+C13+C17+C21+C25+C29+C36+C37+C42+C52+C53+C58+C64+C68+C75</f>
        <v>53</v>
      </c>
      <c r="D79" s="17">
        <f>D9+D13+D17+D21+D25+D29+D36+D37+D42+D52+D53+D58+D64+D68+D75</f>
        <v>33</v>
      </c>
      <c r="E79" s="17">
        <f t="shared" ref="E79:E80" si="10">C79+D79</f>
        <v>86</v>
      </c>
      <c r="F79" s="17">
        <f>F9+F13+F17+F21+F25+F29+F36+F37+F42+F52+F53+F58+F64+F68+F75</f>
        <v>23</v>
      </c>
      <c r="G79" s="17">
        <f>G9+G13+G17+G21+G25+G29+G36+G37+G42+G52+G53+G58+G64+G68+G75</f>
        <v>17</v>
      </c>
      <c r="H79" s="17">
        <f t="shared" ref="H79:H80" si="11">F79+G79</f>
        <v>40</v>
      </c>
    </row>
    <row r="80" spans="1:8" s="2" customFormat="1">
      <c r="A80" s="82"/>
      <c r="B80" s="37" t="s">
        <v>68</v>
      </c>
      <c r="C80" s="17">
        <f>C40+C50+C56+C62</f>
        <v>19</v>
      </c>
      <c r="D80" s="17">
        <f>D40+D50+D56+D62</f>
        <v>10</v>
      </c>
      <c r="E80" s="17">
        <f t="shared" si="10"/>
        <v>29</v>
      </c>
      <c r="F80" s="17">
        <f>F40+F50+F56+F62</f>
        <v>3</v>
      </c>
      <c r="G80" s="17">
        <f>G40+G50+G56+G62</f>
        <v>0</v>
      </c>
      <c r="H80" s="17">
        <f t="shared" si="11"/>
        <v>3</v>
      </c>
    </row>
    <row r="81" spans="1:8" s="2" customFormat="1">
      <c r="A81" s="82" t="s">
        <v>69</v>
      </c>
      <c r="B81" s="82"/>
      <c r="C81" s="17">
        <f t="shared" ref="C81:H81" si="12">SUM(C76:C80)</f>
        <v>662</v>
      </c>
      <c r="D81" s="17">
        <f t="shared" si="12"/>
        <v>443</v>
      </c>
      <c r="E81" s="17">
        <f t="shared" si="12"/>
        <v>1105</v>
      </c>
      <c r="F81" s="17">
        <f t="shared" si="12"/>
        <v>104</v>
      </c>
      <c r="G81" s="17">
        <f t="shared" si="12"/>
        <v>57</v>
      </c>
      <c r="H81" s="17">
        <f t="shared" si="12"/>
        <v>161</v>
      </c>
    </row>
  </sheetData>
  <autoFilter ref="A3:H81">
    <filterColumn colId="2" showButton="0"/>
    <filterColumn colId="3" showButton="0"/>
    <filterColumn colId="5" showButton="0"/>
    <filterColumn colId="6" showButton="0"/>
  </autoFilter>
  <mergeCells count="21">
    <mergeCell ref="A81:B81"/>
    <mergeCell ref="A3:A5"/>
    <mergeCell ref="B3:B5"/>
    <mergeCell ref="A60:A64"/>
    <mergeCell ref="A76:A80"/>
    <mergeCell ref="A45:A47"/>
    <mergeCell ref="A48:A52"/>
    <mergeCell ref="A54:A58"/>
    <mergeCell ref="A26:A29"/>
    <mergeCell ref="A30:A32"/>
    <mergeCell ref="A33:A36"/>
    <mergeCell ref="A38:A42"/>
    <mergeCell ref="A43:A44"/>
    <mergeCell ref="A14:A17"/>
    <mergeCell ref="A18:A21"/>
    <mergeCell ref="A22:A25"/>
    <mergeCell ref="A2:H2"/>
    <mergeCell ref="C3:E4"/>
    <mergeCell ref="F3:H4"/>
    <mergeCell ref="A6:A9"/>
    <mergeCell ref="A10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2"/>
  <sheetViews>
    <sheetView rightToLeft="1" topLeftCell="A77" zoomScale="85" zoomScaleNormal="85" workbookViewId="0">
      <selection activeCell="K88" sqref="J88:K88"/>
    </sheetView>
  </sheetViews>
  <sheetFormatPr defaultRowHeight="26.25"/>
  <cols>
    <col min="1" max="1" width="18.75" style="38" customWidth="1"/>
    <col min="2" max="2" width="7.25" style="5" customWidth="1"/>
    <col min="3" max="17" width="8.25" style="5" customWidth="1"/>
    <col min="18" max="16384" width="9" style="5"/>
  </cols>
  <sheetData>
    <row r="1" spans="1:17" s="2" customFormat="1">
      <c r="A1" s="86" t="s">
        <v>251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s="2" customFormat="1">
      <c r="A2" s="82" t="s">
        <v>1</v>
      </c>
      <c r="B2" s="93" t="s">
        <v>2</v>
      </c>
      <c r="C2" s="82" t="s">
        <v>252</v>
      </c>
      <c r="D2" s="82"/>
      <c r="E2" s="82" t="s">
        <v>253</v>
      </c>
      <c r="F2" s="82"/>
      <c r="G2" s="82" t="s">
        <v>254</v>
      </c>
      <c r="H2" s="82"/>
      <c r="I2" s="82" t="s">
        <v>255</v>
      </c>
      <c r="J2" s="82"/>
      <c r="K2" s="82" t="s">
        <v>256</v>
      </c>
      <c r="L2" s="82"/>
      <c r="M2" s="82" t="s">
        <v>257</v>
      </c>
      <c r="N2" s="82"/>
      <c r="O2" s="96" t="s">
        <v>258</v>
      </c>
      <c r="P2" s="96"/>
      <c r="Q2" s="96"/>
    </row>
    <row r="3" spans="1:17" s="2" customFormat="1" ht="34.5" customHeight="1">
      <c r="A3" s="82"/>
      <c r="B3" s="95"/>
      <c r="C3" s="10" t="s">
        <v>6</v>
      </c>
      <c r="D3" s="10" t="s">
        <v>7</v>
      </c>
      <c r="E3" s="10" t="s">
        <v>6</v>
      </c>
      <c r="F3" s="10" t="s">
        <v>7</v>
      </c>
      <c r="G3" s="10" t="s">
        <v>6</v>
      </c>
      <c r="H3" s="10" t="s">
        <v>7</v>
      </c>
      <c r="I3" s="10" t="s">
        <v>6</v>
      </c>
      <c r="J3" s="10" t="s">
        <v>7</v>
      </c>
      <c r="K3" s="10" t="s">
        <v>6</v>
      </c>
      <c r="L3" s="10" t="s">
        <v>7</v>
      </c>
      <c r="M3" s="10" t="s">
        <v>6</v>
      </c>
      <c r="N3" s="10" t="s">
        <v>104</v>
      </c>
      <c r="O3" s="39" t="s">
        <v>259</v>
      </c>
      <c r="P3" s="39" t="s">
        <v>104</v>
      </c>
      <c r="Q3" s="39" t="s">
        <v>8</v>
      </c>
    </row>
    <row r="4" spans="1:17" s="2" customFormat="1">
      <c r="A4" s="83" t="s">
        <v>9</v>
      </c>
      <c r="B4" s="3" t="s">
        <v>10</v>
      </c>
      <c r="C4" s="7">
        <v>52</v>
      </c>
      <c r="D4" s="7">
        <v>13</v>
      </c>
      <c r="E4" s="7">
        <v>72</v>
      </c>
      <c r="F4" s="7">
        <v>11</v>
      </c>
      <c r="G4" s="7">
        <v>79</v>
      </c>
      <c r="H4" s="7">
        <v>11</v>
      </c>
      <c r="I4" s="7">
        <v>0</v>
      </c>
      <c r="J4" s="7">
        <v>0</v>
      </c>
      <c r="K4" s="7">
        <v>104</v>
      </c>
      <c r="L4" s="7">
        <v>37</v>
      </c>
      <c r="M4" s="7">
        <v>31</v>
      </c>
      <c r="N4" s="7">
        <v>20</v>
      </c>
      <c r="O4" s="17">
        <f>M4+K4+I4+G4+E4+C4</f>
        <v>338</v>
      </c>
      <c r="P4" s="17">
        <f>N4+L4+J4+H4+F4+D4</f>
        <v>92</v>
      </c>
      <c r="Q4" s="17">
        <f>SUM(O4:P4)</f>
        <v>430</v>
      </c>
    </row>
    <row r="5" spans="1:17" s="2" customFormat="1">
      <c r="A5" s="83"/>
      <c r="B5" s="35" t="s">
        <v>11</v>
      </c>
      <c r="C5" s="34">
        <v>22</v>
      </c>
      <c r="D5" s="34">
        <v>0</v>
      </c>
      <c r="E5" s="34">
        <v>26</v>
      </c>
      <c r="F5" s="34">
        <v>4</v>
      </c>
      <c r="G5" s="34">
        <v>66</v>
      </c>
      <c r="H5" s="34">
        <v>5</v>
      </c>
      <c r="I5" s="34">
        <v>0</v>
      </c>
      <c r="J5" s="34">
        <v>0</v>
      </c>
      <c r="K5" s="34">
        <v>105</v>
      </c>
      <c r="L5" s="34">
        <v>26</v>
      </c>
      <c r="M5" s="34">
        <v>23</v>
      </c>
      <c r="N5" s="34">
        <v>31</v>
      </c>
      <c r="O5" s="17">
        <f t="shared" ref="O5:O68" si="0">M5+K5+I5+G5+E5+C5</f>
        <v>242</v>
      </c>
      <c r="P5" s="17">
        <f t="shared" ref="P5:P68" si="1">N5+L5+J5+H5+F5+D5</f>
        <v>66</v>
      </c>
      <c r="Q5" s="17">
        <f t="shared" ref="Q5:Q68" si="2">SUM(O5:P5)</f>
        <v>308</v>
      </c>
    </row>
    <row r="6" spans="1:17" s="2" customFormat="1">
      <c r="A6" s="83"/>
      <c r="B6" s="35" t="s">
        <v>13</v>
      </c>
      <c r="C6" s="34">
        <v>48</v>
      </c>
      <c r="D6" s="34">
        <v>2</v>
      </c>
      <c r="E6" s="34">
        <v>43</v>
      </c>
      <c r="F6" s="34">
        <v>6</v>
      </c>
      <c r="G6" s="34">
        <v>60</v>
      </c>
      <c r="H6" s="34">
        <v>6</v>
      </c>
      <c r="I6" s="34">
        <v>0</v>
      </c>
      <c r="J6" s="34">
        <v>0</v>
      </c>
      <c r="K6" s="34">
        <v>16</v>
      </c>
      <c r="L6" s="34">
        <v>7</v>
      </c>
      <c r="M6" s="34">
        <v>20</v>
      </c>
      <c r="N6" s="34">
        <v>19</v>
      </c>
      <c r="O6" s="17">
        <f t="shared" si="0"/>
        <v>187</v>
      </c>
      <c r="P6" s="17">
        <f t="shared" si="1"/>
        <v>40</v>
      </c>
      <c r="Q6" s="17">
        <f t="shared" si="2"/>
        <v>227</v>
      </c>
    </row>
    <row r="7" spans="1:17" s="2" customFormat="1">
      <c r="A7" s="83"/>
      <c r="B7" s="35" t="s">
        <v>14</v>
      </c>
      <c r="C7" s="34">
        <v>2</v>
      </c>
      <c r="D7" s="34">
        <v>0</v>
      </c>
      <c r="E7" s="34">
        <v>13</v>
      </c>
      <c r="F7" s="34">
        <v>2</v>
      </c>
      <c r="G7" s="34">
        <v>20</v>
      </c>
      <c r="H7" s="34">
        <v>1</v>
      </c>
      <c r="I7" s="34">
        <v>0</v>
      </c>
      <c r="J7" s="34">
        <v>0</v>
      </c>
      <c r="K7" s="34">
        <v>34</v>
      </c>
      <c r="L7" s="34">
        <v>5</v>
      </c>
      <c r="M7" s="34">
        <v>2</v>
      </c>
      <c r="N7" s="34">
        <v>7</v>
      </c>
      <c r="O7" s="17">
        <f t="shared" si="0"/>
        <v>71</v>
      </c>
      <c r="P7" s="17">
        <f t="shared" si="1"/>
        <v>15</v>
      </c>
      <c r="Q7" s="17">
        <f t="shared" si="2"/>
        <v>86</v>
      </c>
    </row>
    <row r="8" spans="1:17" s="2" customFormat="1">
      <c r="A8" s="83" t="s">
        <v>15</v>
      </c>
      <c r="B8" s="3" t="s">
        <v>10</v>
      </c>
      <c r="C8" s="7">
        <v>17</v>
      </c>
      <c r="D8" s="7">
        <v>1</v>
      </c>
      <c r="E8" s="7">
        <v>17</v>
      </c>
      <c r="F8" s="7">
        <v>4</v>
      </c>
      <c r="G8" s="7">
        <v>29</v>
      </c>
      <c r="H8" s="7">
        <v>10</v>
      </c>
      <c r="I8" s="7">
        <v>0</v>
      </c>
      <c r="J8" s="7">
        <v>0</v>
      </c>
      <c r="K8" s="7">
        <v>29</v>
      </c>
      <c r="L8" s="7">
        <v>8</v>
      </c>
      <c r="M8" s="7">
        <v>10</v>
      </c>
      <c r="N8" s="7">
        <v>9</v>
      </c>
      <c r="O8" s="17">
        <f t="shared" si="0"/>
        <v>102</v>
      </c>
      <c r="P8" s="17">
        <f t="shared" si="1"/>
        <v>32</v>
      </c>
      <c r="Q8" s="17">
        <f t="shared" si="2"/>
        <v>134</v>
      </c>
    </row>
    <row r="9" spans="1:17" s="2" customFormat="1">
      <c r="A9" s="83"/>
      <c r="B9" s="35" t="s">
        <v>11</v>
      </c>
      <c r="C9" s="34">
        <v>2</v>
      </c>
      <c r="D9" s="34">
        <v>0</v>
      </c>
      <c r="E9" s="34">
        <v>7</v>
      </c>
      <c r="F9" s="34">
        <v>2</v>
      </c>
      <c r="G9" s="34">
        <v>14</v>
      </c>
      <c r="H9" s="34">
        <v>2</v>
      </c>
      <c r="I9" s="34">
        <v>0</v>
      </c>
      <c r="J9" s="34">
        <v>0</v>
      </c>
      <c r="K9" s="34">
        <v>46</v>
      </c>
      <c r="L9" s="34">
        <v>10</v>
      </c>
      <c r="M9" s="34">
        <v>12</v>
      </c>
      <c r="N9" s="34">
        <v>4</v>
      </c>
      <c r="O9" s="17">
        <f t="shared" si="0"/>
        <v>81</v>
      </c>
      <c r="P9" s="17">
        <f t="shared" si="1"/>
        <v>18</v>
      </c>
      <c r="Q9" s="17">
        <f t="shared" si="2"/>
        <v>99</v>
      </c>
    </row>
    <row r="10" spans="1:17" s="2" customFormat="1">
      <c r="A10" s="83"/>
      <c r="B10" s="35" t="s">
        <v>13</v>
      </c>
      <c r="C10" s="34">
        <v>6</v>
      </c>
      <c r="D10" s="34">
        <v>0</v>
      </c>
      <c r="E10" s="34">
        <v>3</v>
      </c>
      <c r="F10" s="34">
        <v>0</v>
      </c>
      <c r="G10" s="34">
        <v>13</v>
      </c>
      <c r="H10" s="34">
        <v>1</v>
      </c>
      <c r="I10" s="34">
        <v>0</v>
      </c>
      <c r="J10" s="34">
        <v>0</v>
      </c>
      <c r="K10" s="34">
        <v>7</v>
      </c>
      <c r="L10" s="34">
        <v>3</v>
      </c>
      <c r="M10" s="34">
        <v>7</v>
      </c>
      <c r="N10" s="34">
        <v>2</v>
      </c>
      <c r="O10" s="17">
        <f t="shared" si="0"/>
        <v>36</v>
      </c>
      <c r="P10" s="17">
        <f t="shared" si="1"/>
        <v>6</v>
      </c>
      <c r="Q10" s="17">
        <f t="shared" si="2"/>
        <v>42</v>
      </c>
    </row>
    <row r="11" spans="1:17" s="2" customFormat="1">
      <c r="A11" s="83"/>
      <c r="B11" s="35" t="s">
        <v>14</v>
      </c>
      <c r="C11" s="34">
        <v>2</v>
      </c>
      <c r="D11" s="34">
        <v>0</v>
      </c>
      <c r="E11" s="34">
        <v>4</v>
      </c>
      <c r="F11" s="34">
        <v>0</v>
      </c>
      <c r="G11" s="34">
        <v>9</v>
      </c>
      <c r="H11" s="34">
        <v>2</v>
      </c>
      <c r="I11" s="34">
        <v>0</v>
      </c>
      <c r="J11" s="34">
        <v>0</v>
      </c>
      <c r="K11" s="34">
        <v>27</v>
      </c>
      <c r="L11" s="34">
        <v>3</v>
      </c>
      <c r="M11" s="34">
        <v>6</v>
      </c>
      <c r="N11" s="34">
        <v>1</v>
      </c>
      <c r="O11" s="17">
        <f t="shared" si="0"/>
        <v>48</v>
      </c>
      <c r="P11" s="17">
        <f t="shared" si="1"/>
        <v>6</v>
      </c>
      <c r="Q11" s="17">
        <f t="shared" si="2"/>
        <v>54</v>
      </c>
    </row>
    <row r="12" spans="1:17" s="2" customFormat="1">
      <c r="A12" s="83" t="s">
        <v>16</v>
      </c>
      <c r="B12" s="3" t="s">
        <v>10</v>
      </c>
      <c r="C12" s="7">
        <v>15</v>
      </c>
      <c r="D12" s="7">
        <v>7</v>
      </c>
      <c r="E12" s="7">
        <v>6</v>
      </c>
      <c r="F12" s="7">
        <v>2</v>
      </c>
      <c r="G12" s="7">
        <v>5</v>
      </c>
      <c r="H12" s="7">
        <v>10</v>
      </c>
      <c r="I12" s="7">
        <v>0</v>
      </c>
      <c r="J12" s="7">
        <v>0</v>
      </c>
      <c r="K12" s="7">
        <v>25</v>
      </c>
      <c r="L12" s="7">
        <v>6</v>
      </c>
      <c r="M12" s="7">
        <v>8</v>
      </c>
      <c r="N12" s="7">
        <v>5</v>
      </c>
      <c r="O12" s="17">
        <f t="shared" si="0"/>
        <v>59</v>
      </c>
      <c r="P12" s="17">
        <f t="shared" si="1"/>
        <v>30</v>
      </c>
      <c r="Q12" s="17">
        <f t="shared" si="2"/>
        <v>89</v>
      </c>
    </row>
    <row r="13" spans="1:17" s="2" customFormat="1">
      <c r="A13" s="83"/>
      <c r="B13" s="35" t="s">
        <v>11</v>
      </c>
      <c r="C13" s="34">
        <v>1</v>
      </c>
      <c r="D13" s="34">
        <v>0</v>
      </c>
      <c r="E13" s="34">
        <v>7</v>
      </c>
      <c r="F13" s="34">
        <v>2</v>
      </c>
      <c r="G13" s="34">
        <v>0</v>
      </c>
      <c r="H13" s="34">
        <v>7</v>
      </c>
      <c r="I13" s="34">
        <v>0</v>
      </c>
      <c r="J13" s="34">
        <v>0</v>
      </c>
      <c r="K13" s="34">
        <v>29</v>
      </c>
      <c r="L13" s="34">
        <v>10</v>
      </c>
      <c r="M13" s="34">
        <v>4</v>
      </c>
      <c r="N13" s="34">
        <v>11</v>
      </c>
      <c r="O13" s="17">
        <f t="shared" si="0"/>
        <v>41</v>
      </c>
      <c r="P13" s="17">
        <f t="shared" si="1"/>
        <v>30</v>
      </c>
      <c r="Q13" s="17">
        <f t="shared" si="2"/>
        <v>71</v>
      </c>
    </row>
    <row r="14" spans="1:17" s="2" customFormat="1">
      <c r="A14" s="83"/>
      <c r="B14" s="35" t="s">
        <v>13</v>
      </c>
      <c r="C14" s="34">
        <v>1</v>
      </c>
      <c r="D14" s="34">
        <v>2</v>
      </c>
      <c r="E14" s="34">
        <v>2</v>
      </c>
      <c r="F14" s="34">
        <v>0</v>
      </c>
      <c r="G14" s="34">
        <v>3</v>
      </c>
      <c r="H14" s="34">
        <v>2</v>
      </c>
      <c r="I14" s="34">
        <v>0</v>
      </c>
      <c r="J14" s="34">
        <v>1</v>
      </c>
      <c r="K14" s="34">
        <v>1</v>
      </c>
      <c r="L14" s="34">
        <v>4</v>
      </c>
      <c r="M14" s="34">
        <v>0</v>
      </c>
      <c r="N14" s="34">
        <v>3</v>
      </c>
      <c r="O14" s="17">
        <f t="shared" si="0"/>
        <v>7</v>
      </c>
      <c r="P14" s="17">
        <f t="shared" si="1"/>
        <v>12</v>
      </c>
      <c r="Q14" s="17">
        <f t="shared" si="2"/>
        <v>19</v>
      </c>
    </row>
    <row r="15" spans="1:17" s="2" customFormat="1">
      <c r="A15" s="83"/>
      <c r="B15" s="35" t="s">
        <v>14</v>
      </c>
      <c r="C15" s="34">
        <v>0</v>
      </c>
      <c r="D15" s="34">
        <v>0</v>
      </c>
      <c r="E15" s="34">
        <v>3</v>
      </c>
      <c r="F15" s="34">
        <v>0</v>
      </c>
      <c r="G15" s="34">
        <v>4</v>
      </c>
      <c r="H15" s="34">
        <v>0</v>
      </c>
      <c r="I15" s="34">
        <v>0</v>
      </c>
      <c r="J15" s="34">
        <v>0</v>
      </c>
      <c r="K15" s="34">
        <v>13</v>
      </c>
      <c r="L15" s="34">
        <v>26</v>
      </c>
      <c r="M15" s="34">
        <v>2</v>
      </c>
      <c r="N15" s="34">
        <v>0</v>
      </c>
      <c r="O15" s="17">
        <f t="shared" si="0"/>
        <v>22</v>
      </c>
      <c r="P15" s="17">
        <f t="shared" si="1"/>
        <v>26</v>
      </c>
      <c r="Q15" s="17">
        <f t="shared" si="2"/>
        <v>48</v>
      </c>
    </row>
    <row r="16" spans="1:17" s="2" customFormat="1">
      <c r="A16" s="83" t="s">
        <v>17</v>
      </c>
      <c r="B16" s="3" t="s">
        <v>260</v>
      </c>
      <c r="C16" s="7">
        <v>24</v>
      </c>
      <c r="D16" s="7">
        <v>1</v>
      </c>
      <c r="E16" s="7">
        <v>42</v>
      </c>
      <c r="F16" s="7">
        <v>1</v>
      </c>
      <c r="G16" s="7">
        <v>51</v>
      </c>
      <c r="H16" s="7">
        <v>5</v>
      </c>
      <c r="I16" s="7">
        <v>0</v>
      </c>
      <c r="J16" s="7">
        <v>0</v>
      </c>
      <c r="K16" s="7">
        <v>28</v>
      </c>
      <c r="L16" s="7">
        <v>4</v>
      </c>
      <c r="M16" s="7">
        <v>7</v>
      </c>
      <c r="N16" s="7">
        <v>24</v>
      </c>
      <c r="O16" s="17">
        <f t="shared" si="0"/>
        <v>152</v>
      </c>
      <c r="P16" s="17">
        <f t="shared" si="1"/>
        <v>35</v>
      </c>
      <c r="Q16" s="17">
        <f t="shared" si="2"/>
        <v>187</v>
      </c>
    </row>
    <row r="17" spans="1:17" s="2" customFormat="1">
      <c r="A17" s="83"/>
      <c r="B17" s="35" t="s">
        <v>11</v>
      </c>
      <c r="C17" s="34">
        <v>25</v>
      </c>
      <c r="D17" s="34">
        <v>0</v>
      </c>
      <c r="E17" s="34">
        <v>22</v>
      </c>
      <c r="F17" s="34">
        <v>1</v>
      </c>
      <c r="G17" s="34">
        <v>37</v>
      </c>
      <c r="H17" s="34">
        <v>5</v>
      </c>
      <c r="I17" s="34">
        <v>0</v>
      </c>
      <c r="J17" s="34">
        <v>0</v>
      </c>
      <c r="K17" s="34">
        <v>20</v>
      </c>
      <c r="L17" s="34">
        <v>3</v>
      </c>
      <c r="M17" s="34">
        <v>5</v>
      </c>
      <c r="N17" s="34">
        <v>12</v>
      </c>
      <c r="O17" s="17">
        <f t="shared" si="0"/>
        <v>109</v>
      </c>
      <c r="P17" s="17">
        <f t="shared" si="1"/>
        <v>21</v>
      </c>
      <c r="Q17" s="17">
        <f t="shared" si="2"/>
        <v>130</v>
      </c>
    </row>
    <row r="18" spans="1:17" s="2" customFormat="1">
      <c r="A18" s="83"/>
      <c r="B18" s="35" t="s">
        <v>13</v>
      </c>
      <c r="C18" s="34">
        <v>16</v>
      </c>
      <c r="D18" s="34">
        <v>1</v>
      </c>
      <c r="E18" s="34">
        <v>30</v>
      </c>
      <c r="F18" s="34">
        <v>4</v>
      </c>
      <c r="G18" s="34">
        <v>39</v>
      </c>
      <c r="H18" s="34">
        <v>6</v>
      </c>
      <c r="I18" s="34">
        <v>0</v>
      </c>
      <c r="J18" s="34">
        <v>0</v>
      </c>
      <c r="K18" s="34">
        <v>0</v>
      </c>
      <c r="L18" s="34">
        <v>1</v>
      </c>
      <c r="M18" s="34">
        <v>8</v>
      </c>
      <c r="N18" s="34">
        <v>11</v>
      </c>
      <c r="O18" s="17">
        <f t="shared" si="0"/>
        <v>93</v>
      </c>
      <c r="P18" s="17">
        <f t="shared" si="1"/>
        <v>23</v>
      </c>
      <c r="Q18" s="17">
        <f t="shared" si="2"/>
        <v>116</v>
      </c>
    </row>
    <row r="19" spans="1:17" s="2" customFormat="1">
      <c r="A19" s="83"/>
      <c r="B19" s="35" t="s">
        <v>14</v>
      </c>
      <c r="C19" s="34">
        <v>21</v>
      </c>
      <c r="D19" s="34">
        <v>0</v>
      </c>
      <c r="E19" s="34">
        <v>36</v>
      </c>
      <c r="F19" s="34">
        <v>2</v>
      </c>
      <c r="G19" s="34">
        <v>31</v>
      </c>
      <c r="H19" s="34">
        <v>2</v>
      </c>
      <c r="I19" s="34">
        <v>0</v>
      </c>
      <c r="J19" s="34">
        <v>0</v>
      </c>
      <c r="K19" s="34">
        <v>13</v>
      </c>
      <c r="L19" s="34">
        <v>8</v>
      </c>
      <c r="M19" s="34">
        <v>3</v>
      </c>
      <c r="N19" s="34">
        <v>7</v>
      </c>
      <c r="O19" s="17">
        <f t="shared" si="0"/>
        <v>104</v>
      </c>
      <c r="P19" s="17">
        <f t="shared" si="1"/>
        <v>19</v>
      </c>
      <c r="Q19" s="17">
        <f t="shared" si="2"/>
        <v>123</v>
      </c>
    </row>
    <row r="20" spans="1:17" s="2" customFormat="1">
      <c r="A20" s="83" t="s">
        <v>19</v>
      </c>
      <c r="B20" s="3" t="s">
        <v>10</v>
      </c>
      <c r="C20" s="7">
        <v>11</v>
      </c>
      <c r="D20" s="7">
        <v>0</v>
      </c>
      <c r="E20" s="7">
        <v>9</v>
      </c>
      <c r="F20" s="7">
        <v>3</v>
      </c>
      <c r="G20" s="7">
        <v>7</v>
      </c>
      <c r="H20" s="7">
        <v>3</v>
      </c>
      <c r="I20" s="7">
        <v>0</v>
      </c>
      <c r="J20" s="7">
        <v>0</v>
      </c>
      <c r="K20" s="7">
        <v>11</v>
      </c>
      <c r="L20" s="7">
        <v>16</v>
      </c>
      <c r="M20" s="7">
        <v>10</v>
      </c>
      <c r="N20" s="7">
        <v>17</v>
      </c>
      <c r="O20" s="17">
        <f t="shared" si="0"/>
        <v>48</v>
      </c>
      <c r="P20" s="17">
        <f t="shared" si="1"/>
        <v>39</v>
      </c>
      <c r="Q20" s="17">
        <f t="shared" si="2"/>
        <v>87</v>
      </c>
    </row>
    <row r="21" spans="1:17" s="2" customFormat="1">
      <c r="A21" s="83"/>
      <c r="B21" s="35" t="s">
        <v>11</v>
      </c>
      <c r="C21" s="34">
        <v>8</v>
      </c>
      <c r="D21" s="34">
        <v>1</v>
      </c>
      <c r="E21" s="34">
        <v>8</v>
      </c>
      <c r="F21" s="34">
        <v>5</v>
      </c>
      <c r="G21" s="34">
        <v>12</v>
      </c>
      <c r="H21" s="34">
        <v>0</v>
      </c>
      <c r="I21" s="34">
        <v>0</v>
      </c>
      <c r="J21" s="34">
        <v>0</v>
      </c>
      <c r="K21" s="34">
        <v>12</v>
      </c>
      <c r="L21" s="34">
        <v>13</v>
      </c>
      <c r="M21" s="34">
        <v>1</v>
      </c>
      <c r="N21" s="34">
        <v>17</v>
      </c>
      <c r="O21" s="17">
        <f t="shared" si="0"/>
        <v>41</v>
      </c>
      <c r="P21" s="17">
        <f t="shared" si="1"/>
        <v>36</v>
      </c>
      <c r="Q21" s="17">
        <f t="shared" si="2"/>
        <v>77</v>
      </c>
    </row>
    <row r="22" spans="1:17" s="2" customFormat="1">
      <c r="A22" s="83"/>
      <c r="B22" s="35" t="s">
        <v>13</v>
      </c>
      <c r="C22" s="34">
        <v>2</v>
      </c>
      <c r="D22" s="34">
        <v>0</v>
      </c>
      <c r="E22" s="34">
        <v>7</v>
      </c>
      <c r="F22" s="34">
        <v>1</v>
      </c>
      <c r="G22" s="34">
        <v>10</v>
      </c>
      <c r="H22" s="34">
        <v>4</v>
      </c>
      <c r="I22" s="34">
        <v>0</v>
      </c>
      <c r="J22" s="34">
        <v>0</v>
      </c>
      <c r="K22" s="34">
        <v>2</v>
      </c>
      <c r="L22" s="34">
        <v>2</v>
      </c>
      <c r="M22" s="34">
        <v>5</v>
      </c>
      <c r="N22" s="34">
        <v>7</v>
      </c>
      <c r="O22" s="17">
        <f t="shared" si="0"/>
        <v>26</v>
      </c>
      <c r="P22" s="17">
        <f t="shared" si="1"/>
        <v>14</v>
      </c>
      <c r="Q22" s="17">
        <f t="shared" si="2"/>
        <v>40</v>
      </c>
    </row>
    <row r="23" spans="1:17" s="2" customFormat="1">
      <c r="A23" s="83"/>
      <c r="B23" s="35" t="s">
        <v>14</v>
      </c>
      <c r="C23" s="34">
        <v>7</v>
      </c>
      <c r="D23" s="34">
        <v>0</v>
      </c>
      <c r="E23" s="34">
        <v>12</v>
      </c>
      <c r="F23" s="34">
        <v>0</v>
      </c>
      <c r="G23" s="34">
        <v>10</v>
      </c>
      <c r="H23" s="34">
        <v>2</v>
      </c>
      <c r="I23" s="34">
        <v>0</v>
      </c>
      <c r="J23" s="34">
        <v>0</v>
      </c>
      <c r="K23" s="34">
        <v>2</v>
      </c>
      <c r="L23" s="34">
        <v>4</v>
      </c>
      <c r="M23" s="34">
        <v>1</v>
      </c>
      <c r="N23" s="34">
        <v>5</v>
      </c>
      <c r="O23" s="17">
        <f t="shared" si="0"/>
        <v>32</v>
      </c>
      <c r="P23" s="17">
        <f t="shared" si="1"/>
        <v>11</v>
      </c>
      <c r="Q23" s="17">
        <f t="shared" si="2"/>
        <v>43</v>
      </c>
    </row>
    <row r="24" spans="1:17" s="2" customFormat="1">
      <c r="A24" s="83" t="s">
        <v>95</v>
      </c>
      <c r="B24" s="3" t="s">
        <v>10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7">
        <f t="shared" si="0"/>
        <v>0</v>
      </c>
      <c r="P24" s="17">
        <f t="shared" si="1"/>
        <v>0</v>
      </c>
      <c r="Q24" s="17">
        <f t="shared" si="2"/>
        <v>0</v>
      </c>
    </row>
    <row r="25" spans="1:17" s="2" customFormat="1">
      <c r="A25" s="83"/>
      <c r="B25" s="35" t="s">
        <v>11</v>
      </c>
      <c r="C25" s="34">
        <v>0</v>
      </c>
      <c r="D25" s="34">
        <v>0</v>
      </c>
      <c r="E25" s="34">
        <v>1</v>
      </c>
      <c r="F25" s="34">
        <v>0</v>
      </c>
      <c r="G25" s="34">
        <v>3</v>
      </c>
      <c r="H25" s="34">
        <v>0</v>
      </c>
      <c r="I25" s="34">
        <v>0</v>
      </c>
      <c r="J25" s="34">
        <v>0</v>
      </c>
      <c r="K25" s="34">
        <v>11</v>
      </c>
      <c r="L25" s="34">
        <v>6</v>
      </c>
      <c r="M25" s="34">
        <v>0</v>
      </c>
      <c r="N25" s="34">
        <v>1</v>
      </c>
      <c r="O25" s="17">
        <f t="shared" si="0"/>
        <v>15</v>
      </c>
      <c r="P25" s="17">
        <f t="shared" si="1"/>
        <v>7</v>
      </c>
      <c r="Q25" s="17">
        <f t="shared" si="2"/>
        <v>22</v>
      </c>
    </row>
    <row r="26" spans="1:17" s="2" customFormat="1">
      <c r="A26" s="83"/>
      <c r="B26" s="35" t="s">
        <v>13</v>
      </c>
      <c r="C26" s="34">
        <v>3</v>
      </c>
      <c r="D26" s="34">
        <v>0</v>
      </c>
      <c r="E26" s="34">
        <v>5</v>
      </c>
      <c r="F26" s="34">
        <v>0</v>
      </c>
      <c r="G26" s="34">
        <v>6</v>
      </c>
      <c r="H26" s="34">
        <v>1</v>
      </c>
      <c r="I26" s="34">
        <v>0</v>
      </c>
      <c r="J26" s="34">
        <v>0</v>
      </c>
      <c r="K26" s="34">
        <v>0</v>
      </c>
      <c r="L26" s="34">
        <v>0</v>
      </c>
      <c r="M26" s="34">
        <v>4</v>
      </c>
      <c r="N26" s="34">
        <v>6</v>
      </c>
      <c r="O26" s="17">
        <f t="shared" si="0"/>
        <v>18</v>
      </c>
      <c r="P26" s="17">
        <f t="shared" si="1"/>
        <v>7</v>
      </c>
      <c r="Q26" s="17">
        <f t="shared" si="2"/>
        <v>25</v>
      </c>
    </row>
    <row r="27" spans="1:17" s="2" customFormat="1">
      <c r="A27" s="83" t="s">
        <v>261</v>
      </c>
      <c r="B27" s="3" t="s">
        <v>10</v>
      </c>
      <c r="C27" s="7">
        <v>49</v>
      </c>
      <c r="D27" s="7">
        <v>0</v>
      </c>
      <c r="E27" s="7">
        <v>52</v>
      </c>
      <c r="F27" s="7">
        <v>1</v>
      </c>
      <c r="G27" s="7">
        <v>82</v>
      </c>
      <c r="H27" s="7">
        <v>9</v>
      </c>
      <c r="I27" s="7">
        <v>0</v>
      </c>
      <c r="J27" s="7">
        <v>0</v>
      </c>
      <c r="K27" s="7">
        <v>26</v>
      </c>
      <c r="L27" s="7">
        <v>10</v>
      </c>
      <c r="M27" s="7">
        <v>31</v>
      </c>
      <c r="N27" s="7">
        <v>23</v>
      </c>
      <c r="O27" s="17">
        <f t="shared" si="0"/>
        <v>240</v>
      </c>
      <c r="P27" s="17">
        <f t="shared" si="1"/>
        <v>43</v>
      </c>
      <c r="Q27" s="17">
        <f t="shared" si="2"/>
        <v>283</v>
      </c>
    </row>
    <row r="28" spans="1:17" s="2" customFormat="1">
      <c r="A28" s="83"/>
      <c r="B28" s="35" t="s">
        <v>11</v>
      </c>
      <c r="C28" s="34">
        <v>31</v>
      </c>
      <c r="D28" s="34">
        <v>0</v>
      </c>
      <c r="E28" s="34">
        <v>42</v>
      </c>
      <c r="F28" s="34">
        <v>3</v>
      </c>
      <c r="G28" s="34">
        <v>125</v>
      </c>
      <c r="H28" s="34">
        <v>9</v>
      </c>
      <c r="I28" s="34">
        <v>0</v>
      </c>
      <c r="J28" s="34">
        <v>0</v>
      </c>
      <c r="K28" s="34">
        <v>133</v>
      </c>
      <c r="L28" s="34">
        <v>15</v>
      </c>
      <c r="M28" s="34">
        <v>38</v>
      </c>
      <c r="N28" s="34">
        <v>19</v>
      </c>
      <c r="O28" s="17">
        <f t="shared" si="0"/>
        <v>369</v>
      </c>
      <c r="P28" s="17">
        <f t="shared" si="1"/>
        <v>46</v>
      </c>
      <c r="Q28" s="17">
        <f t="shared" si="2"/>
        <v>415</v>
      </c>
    </row>
    <row r="29" spans="1:17" s="2" customFormat="1">
      <c r="A29" s="83"/>
      <c r="B29" s="35" t="s">
        <v>13</v>
      </c>
      <c r="C29" s="34">
        <v>19</v>
      </c>
      <c r="D29" s="34">
        <v>0</v>
      </c>
      <c r="E29" s="34">
        <v>44</v>
      </c>
      <c r="F29" s="34">
        <v>3</v>
      </c>
      <c r="G29" s="34">
        <v>50</v>
      </c>
      <c r="H29" s="34">
        <v>13</v>
      </c>
      <c r="I29" s="34">
        <v>0</v>
      </c>
      <c r="J29" s="34">
        <v>0</v>
      </c>
      <c r="K29" s="34">
        <v>8</v>
      </c>
      <c r="L29" s="34">
        <v>3</v>
      </c>
      <c r="M29" s="34">
        <v>30</v>
      </c>
      <c r="N29" s="34">
        <v>61</v>
      </c>
      <c r="O29" s="17">
        <f t="shared" si="0"/>
        <v>151</v>
      </c>
      <c r="P29" s="17">
        <f t="shared" si="1"/>
        <v>80</v>
      </c>
      <c r="Q29" s="17">
        <f t="shared" si="2"/>
        <v>231</v>
      </c>
    </row>
    <row r="30" spans="1:17" s="2" customFormat="1">
      <c r="A30" s="83"/>
      <c r="B30" s="35" t="s">
        <v>14</v>
      </c>
      <c r="C30" s="34">
        <v>16</v>
      </c>
      <c r="D30" s="34">
        <v>0</v>
      </c>
      <c r="E30" s="34">
        <v>21</v>
      </c>
      <c r="F30" s="34">
        <v>0</v>
      </c>
      <c r="G30" s="34">
        <v>20</v>
      </c>
      <c r="H30" s="34">
        <v>2</v>
      </c>
      <c r="I30" s="34">
        <v>0</v>
      </c>
      <c r="J30" s="34">
        <v>0</v>
      </c>
      <c r="K30" s="34">
        <v>47</v>
      </c>
      <c r="L30" s="34">
        <v>9</v>
      </c>
      <c r="M30" s="34">
        <v>12</v>
      </c>
      <c r="N30" s="34">
        <v>4</v>
      </c>
      <c r="O30" s="17">
        <f t="shared" si="0"/>
        <v>116</v>
      </c>
      <c r="P30" s="17">
        <f t="shared" si="1"/>
        <v>15</v>
      </c>
      <c r="Q30" s="17">
        <f t="shared" si="2"/>
        <v>131</v>
      </c>
    </row>
    <row r="31" spans="1:17" s="2" customFormat="1">
      <c r="A31" s="83" t="s">
        <v>22</v>
      </c>
      <c r="B31" s="3" t="s">
        <v>10</v>
      </c>
      <c r="C31" s="7">
        <v>2</v>
      </c>
      <c r="D31" s="7">
        <v>0</v>
      </c>
      <c r="E31" s="7">
        <v>5</v>
      </c>
      <c r="F31" s="7">
        <v>2</v>
      </c>
      <c r="G31" s="7">
        <v>7</v>
      </c>
      <c r="H31" s="7">
        <v>4</v>
      </c>
      <c r="I31" s="7">
        <v>0</v>
      </c>
      <c r="J31" s="7">
        <v>0</v>
      </c>
      <c r="K31" s="7">
        <v>7</v>
      </c>
      <c r="L31" s="7">
        <v>5</v>
      </c>
      <c r="M31" s="7">
        <v>2</v>
      </c>
      <c r="N31" s="7">
        <v>5</v>
      </c>
      <c r="O31" s="17">
        <f t="shared" si="0"/>
        <v>23</v>
      </c>
      <c r="P31" s="17">
        <f t="shared" si="1"/>
        <v>16</v>
      </c>
      <c r="Q31" s="17">
        <f t="shared" si="2"/>
        <v>39</v>
      </c>
    </row>
    <row r="32" spans="1:17" s="2" customFormat="1">
      <c r="A32" s="83"/>
      <c r="B32" s="35" t="s">
        <v>11</v>
      </c>
      <c r="C32" s="34">
        <v>1</v>
      </c>
      <c r="D32" s="34">
        <v>0</v>
      </c>
      <c r="E32" s="34">
        <v>4</v>
      </c>
      <c r="F32" s="34">
        <v>0</v>
      </c>
      <c r="G32" s="34">
        <v>5</v>
      </c>
      <c r="H32" s="34">
        <v>0</v>
      </c>
      <c r="I32" s="34">
        <v>0</v>
      </c>
      <c r="J32" s="34">
        <v>0</v>
      </c>
      <c r="K32" s="34">
        <v>21</v>
      </c>
      <c r="L32" s="34">
        <v>18</v>
      </c>
      <c r="M32" s="34">
        <v>3</v>
      </c>
      <c r="N32" s="34">
        <v>6</v>
      </c>
      <c r="O32" s="17">
        <f t="shared" si="0"/>
        <v>34</v>
      </c>
      <c r="P32" s="17">
        <f t="shared" si="1"/>
        <v>24</v>
      </c>
      <c r="Q32" s="17">
        <f t="shared" si="2"/>
        <v>58</v>
      </c>
    </row>
    <row r="33" spans="1:17" s="2" customFormat="1">
      <c r="A33" s="83"/>
      <c r="B33" s="35" t="s">
        <v>13</v>
      </c>
      <c r="C33" s="34">
        <v>2</v>
      </c>
      <c r="D33" s="34">
        <v>0</v>
      </c>
      <c r="E33" s="34">
        <v>1</v>
      </c>
      <c r="F33" s="34">
        <v>0</v>
      </c>
      <c r="G33" s="34">
        <v>11</v>
      </c>
      <c r="H33" s="34">
        <v>0</v>
      </c>
      <c r="I33" s="34">
        <v>0</v>
      </c>
      <c r="J33" s="34">
        <v>0</v>
      </c>
      <c r="K33" s="34">
        <v>2</v>
      </c>
      <c r="L33" s="34">
        <v>1</v>
      </c>
      <c r="M33" s="34">
        <v>3</v>
      </c>
      <c r="N33" s="34">
        <v>4</v>
      </c>
      <c r="O33" s="17">
        <f t="shared" si="0"/>
        <v>19</v>
      </c>
      <c r="P33" s="17">
        <f t="shared" si="1"/>
        <v>5</v>
      </c>
      <c r="Q33" s="17">
        <f t="shared" si="2"/>
        <v>24</v>
      </c>
    </row>
    <row r="34" spans="1:17" s="2" customFormat="1">
      <c r="A34" s="83"/>
      <c r="B34" s="35" t="s">
        <v>14</v>
      </c>
      <c r="C34" s="34">
        <v>0</v>
      </c>
      <c r="D34" s="34">
        <v>0</v>
      </c>
      <c r="E34" s="34">
        <v>1</v>
      </c>
      <c r="F34" s="34">
        <v>0</v>
      </c>
      <c r="G34" s="34">
        <v>2</v>
      </c>
      <c r="H34" s="34">
        <v>0</v>
      </c>
      <c r="I34" s="34">
        <v>0</v>
      </c>
      <c r="J34" s="34">
        <v>0</v>
      </c>
      <c r="K34" s="34">
        <v>18</v>
      </c>
      <c r="L34" s="34">
        <v>4</v>
      </c>
      <c r="M34" s="34">
        <v>5</v>
      </c>
      <c r="N34" s="34">
        <v>11</v>
      </c>
      <c r="O34" s="17">
        <f t="shared" si="0"/>
        <v>26</v>
      </c>
      <c r="P34" s="17">
        <f t="shared" si="1"/>
        <v>15</v>
      </c>
      <c r="Q34" s="17">
        <f t="shared" si="2"/>
        <v>41</v>
      </c>
    </row>
    <row r="35" spans="1:17" s="2" customFormat="1">
      <c r="A35" s="83" t="s">
        <v>23</v>
      </c>
      <c r="B35" s="35" t="s">
        <v>68</v>
      </c>
      <c r="C35" s="34">
        <v>0</v>
      </c>
      <c r="D35" s="34">
        <v>0</v>
      </c>
      <c r="E35" s="34">
        <v>0</v>
      </c>
      <c r="F35" s="34">
        <v>0</v>
      </c>
      <c r="G35" s="34">
        <v>1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17">
        <f t="shared" si="0"/>
        <v>1</v>
      </c>
      <c r="P35" s="17">
        <f t="shared" si="1"/>
        <v>0</v>
      </c>
      <c r="Q35" s="17">
        <f t="shared" si="2"/>
        <v>1</v>
      </c>
    </row>
    <row r="36" spans="1:17" s="2" customFormat="1">
      <c r="A36" s="83"/>
      <c r="B36" s="35" t="s">
        <v>14</v>
      </c>
      <c r="C36" s="34">
        <v>35</v>
      </c>
      <c r="D36" s="34">
        <v>2</v>
      </c>
      <c r="E36" s="34">
        <v>37</v>
      </c>
      <c r="F36" s="34">
        <v>2</v>
      </c>
      <c r="G36" s="34">
        <v>15</v>
      </c>
      <c r="H36" s="34">
        <v>4</v>
      </c>
      <c r="I36" s="34">
        <v>0</v>
      </c>
      <c r="J36" s="34">
        <v>0</v>
      </c>
      <c r="K36" s="34">
        <v>31</v>
      </c>
      <c r="L36" s="34">
        <v>8</v>
      </c>
      <c r="M36" s="34">
        <v>9</v>
      </c>
      <c r="N36" s="34">
        <v>20</v>
      </c>
      <c r="O36" s="17">
        <f t="shared" si="0"/>
        <v>127</v>
      </c>
      <c r="P36" s="17">
        <f t="shared" si="1"/>
        <v>36</v>
      </c>
      <c r="Q36" s="17">
        <f t="shared" si="2"/>
        <v>163</v>
      </c>
    </row>
    <row r="37" spans="1:17" s="2" customFormat="1">
      <c r="A37" s="83" t="s">
        <v>24</v>
      </c>
      <c r="B37" s="3" t="s">
        <v>10</v>
      </c>
      <c r="C37" s="7">
        <v>61</v>
      </c>
      <c r="D37" s="7">
        <v>1</v>
      </c>
      <c r="E37" s="7">
        <v>37</v>
      </c>
      <c r="F37" s="7">
        <v>6</v>
      </c>
      <c r="G37" s="7">
        <v>28</v>
      </c>
      <c r="H37" s="7">
        <v>11</v>
      </c>
      <c r="I37" s="7">
        <v>0</v>
      </c>
      <c r="J37" s="7">
        <v>0</v>
      </c>
      <c r="K37" s="7">
        <v>32</v>
      </c>
      <c r="L37" s="7">
        <v>11</v>
      </c>
      <c r="M37" s="7">
        <v>29</v>
      </c>
      <c r="N37" s="7">
        <v>28</v>
      </c>
      <c r="O37" s="17">
        <f t="shared" si="0"/>
        <v>187</v>
      </c>
      <c r="P37" s="17">
        <f t="shared" si="1"/>
        <v>57</v>
      </c>
      <c r="Q37" s="17">
        <f t="shared" si="2"/>
        <v>244</v>
      </c>
    </row>
    <row r="38" spans="1:17" s="2" customFormat="1">
      <c r="A38" s="83"/>
      <c r="B38" s="35" t="s">
        <v>11</v>
      </c>
      <c r="C38" s="34">
        <v>53</v>
      </c>
      <c r="D38" s="34">
        <v>5</v>
      </c>
      <c r="E38" s="34">
        <v>66</v>
      </c>
      <c r="F38" s="34">
        <v>7</v>
      </c>
      <c r="G38" s="34">
        <v>55</v>
      </c>
      <c r="H38" s="34">
        <v>4</v>
      </c>
      <c r="I38" s="34">
        <v>0</v>
      </c>
      <c r="J38" s="34">
        <v>0</v>
      </c>
      <c r="K38" s="34">
        <v>36</v>
      </c>
      <c r="L38" s="34">
        <v>13</v>
      </c>
      <c r="M38" s="34">
        <v>31</v>
      </c>
      <c r="N38" s="34">
        <v>31</v>
      </c>
      <c r="O38" s="17">
        <f t="shared" si="0"/>
        <v>241</v>
      </c>
      <c r="P38" s="17">
        <f t="shared" si="1"/>
        <v>60</v>
      </c>
      <c r="Q38" s="17">
        <f t="shared" si="2"/>
        <v>301</v>
      </c>
    </row>
    <row r="39" spans="1:17" s="2" customFormat="1">
      <c r="A39" s="83"/>
      <c r="B39" s="35" t="s">
        <v>262</v>
      </c>
      <c r="C39" s="34">
        <v>0</v>
      </c>
      <c r="D39" s="34">
        <v>0</v>
      </c>
      <c r="E39" s="34">
        <v>1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17">
        <f t="shared" si="0"/>
        <v>2</v>
      </c>
      <c r="P39" s="17">
        <f t="shared" si="1"/>
        <v>0</v>
      </c>
      <c r="Q39" s="17">
        <f t="shared" si="2"/>
        <v>2</v>
      </c>
    </row>
    <row r="40" spans="1:17" s="2" customFormat="1">
      <c r="A40" s="83"/>
      <c r="B40" s="35" t="s">
        <v>68</v>
      </c>
      <c r="C40" s="34">
        <v>39</v>
      </c>
      <c r="D40" s="34">
        <v>0</v>
      </c>
      <c r="E40" s="34">
        <v>21</v>
      </c>
      <c r="F40" s="34">
        <v>1</v>
      </c>
      <c r="G40" s="34">
        <v>15</v>
      </c>
      <c r="H40" s="34">
        <v>2</v>
      </c>
      <c r="I40" s="34">
        <v>0</v>
      </c>
      <c r="J40" s="34">
        <v>0</v>
      </c>
      <c r="K40" s="34">
        <v>21</v>
      </c>
      <c r="L40" s="34">
        <v>0</v>
      </c>
      <c r="M40" s="34">
        <v>15</v>
      </c>
      <c r="N40" s="34">
        <v>0</v>
      </c>
      <c r="O40" s="17">
        <f t="shared" si="0"/>
        <v>111</v>
      </c>
      <c r="P40" s="17">
        <f t="shared" si="1"/>
        <v>3</v>
      </c>
      <c r="Q40" s="17">
        <f t="shared" si="2"/>
        <v>114</v>
      </c>
    </row>
    <row r="41" spans="1:17" s="2" customFormat="1">
      <c r="A41" s="83"/>
      <c r="B41" s="35" t="s">
        <v>13</v>
      </c>
      <c r="C41" s="34">
        <v>71</v>
      </c>
      <c r="D41" s="34">
        <v>5</v>
      </c>
      <c r="E41" s="34">
        <v>20</v>
      </c>
      <c r="F41" s="34">
        <v>5</v>
      </c>
      <c r="G41" s="34">
        <v>19</v>
      </c>
      <c r="H41" s="34">
        <v>1</v>
      </c>
      <c r="I41" s="34">
        <v>0</v>
      </c>
      <c r="J41" s="34">
        <v>0</v>
      </c>
      <c r="K41" s="34">
        <v>2</v>
      </c>
      <c r="L41" s="34">
        <v>4</v>
      </c>
      <c r="M41" s="34">
        <v>11</v>
      </c>
      <c r="N41" s="34">
        <v>18</v>
      </c>
      <c r="O41" s="17">
        <f t="shared" si="0"/>
        <v>123</v>
      </c>
      <c r="P41" s="17">
        <f t="shared" si="1"/>
        <v>33</v>
      </c>
      <c r="Q41" s="17">
        <f t="shared" si="2"/>
        <v>156</v>
      </c>
    </row>
    <row r="42" spans="1:17" s="2" customFormat="1">
      <c r="A42" s="83"/>
      <c r="B42" s="35" t="s">
        <v>14</v>
      </c>
      <c r="C42" s="34">
        <v>15</v>
      </c>
      <c r="D42" s="34">
        <v>0</v>
      </c>
      <c r="E42" s="34">
        <v>20</v>
      </c>
      <c r="F42" s="34">
        <v>1</v>
      </c>
      <c r="G42" s="34">
        <v>4</v>
      </c>
      <c r="H42" s="34">
        <v>1</v>
      </c>
      <c r="I42" s="34">
        <v>0</v>
      </c>
      <c r="J42" s="34">
        <v>0</v>
      </c>
      <c r="K42" s="34">
        <v>15</v>
      </c>
      <c r="L42" s="34">
        <v>13</v>
      </c>
      <c r="M42" s="34">
        <v>4</v>
      </c>
      <c r="N42" s="34">
        <v>1</v>
      </c>
      <c r="O42" s="17">
        <f t="shared" si="0"/>
        <v>58</v>
      </c>
      <c r="P42" s="17">
        <f t="shared" si="1"/>
        <v>16</v>
      </c>
      <c r="Q42" s="17">
        <f t="shared" si="2"/>
        <v>74</v>
      </c>
    </row>
    <row r="43" spans="1:17" s="2" customFormat="1">
      <c r="A43" s="83" t="s">
        <v>60</v>
      </c>
      <c r="B43" s="3" t="s">
        <v>10</v>
      </c>
      <c r="C43" s="7">
        <v>34</v>
      </c>
      <c r="D43" s="7">
        <v>1</v>
      </c>
      <c r="E43" s="7">
        <v>30</v>
      </c>
      <c r="F43" s="7">
        <v>4</v>
      </c>
      <c r="G43" s="7">
        <v>23</v>
      </c>
      <c r="H43" s="7">
        <v>7</v>
      </c>
      <c r="I43" s="7">
        <v>2</v>
      </c>
      <c r="J43" s="7">
        <v>0</v>
      </c>
      <c r="K43" s="7">
        <v>36</v>
      </c>
      <c r="L43" s="7">
        <v>32</v>
      </c>
      <c r="M43" s="7">
        <v>2</v>
      </c>
      <c r="N43" s="7">
        <v>3</v>
      </c>
      <c r="O43" s="17">
        <f t="shared" si="0"/>
        <v>127</v>
      </c>
      <c r="P43" s="17">
        <f t="shared" si="1"/>
        <v>47</v>
      </c>
      <c r="Q43" s="17">
        <f t="shared" si="2"/>
        <v>174</v>
      </c>
    </row>
    <row r="44" spans="1:17" s="2" customFormat="1">
      <c r="A44" s="83"/>
      <c r="B44" s="35" t="s">
        <v>11</v>
      </c>
      <c r="C44" s="34">
        <v>14</v>
      </c>
      <c r="D44" s="34">
        <v>2</v>
      </c>
      <c r="E44" s="34">
        <v>33</v>
      </c>
      <c r="F44" s="34">
        <v>1</v>
      </c>
      <c r="G44" s="34">
        <v>31</v>
      </c>
      <c r="H44" s="34">
        <v>3</v>
      </c>
      <c r="I44" s="34">
        <v>2</v>
      </c>
      <c r="J44" s="34">
        <v>0</v>
      </c>
      <c r="K44" s="34">
        <v>27</v>
      </c>
      <c r="L44" s="34">
        <v>17</v>
      </c>
      <c r="M44" s="34">
        <v>8</v>
      </c>
      <c r="N44" s="34">
        <v>7</v>
      </c>
      <c r="O44" s="17">
        <f t="shared" si="0"/>
        <v>115</v>
      </c>
      <c r="P44" s="17">
        <f t="shared" si="1"/>
        <v>30</v>
      </c>
      <c r="Q44" s="17">
        <f t="shared" si="2"/>
        <v>145</v>
      </c>
    </row>
    <row r="45" spans="1:17" s="2" customFormat="1">
      <c r="A45" s="83"/>
      <c r="B45" s="35" t="s">
        <v>13</v>
      </c>
      <c r="C45" s="34">
        <v>8</v>
      </c>
      <c r="D45" s="34">
        <v>0</v>
      </c>
      <c r="E45" s="34">
        <v>10</v>
      </c>
      <c r="F45" s="34">
        <v>1</v>
      </c>
      <c r="G45" s="34">
        <v>25</v>
      </c>
      <c r="H45" s="34">
        <v>6</v>
      </c>
      <c r="I45" s="34">
        <v>0</v>
      </c>
      <c r="J45" s="34">
        <v>0</v>
      </c>
      <c r="K45" s="34">
        <v>8</v>
      </c>
      <c r="L45" s="34">
        <v>7</v>
      </c>
      <c r="M45" s="34">
        <v>7</v>
      </c>
      <c r="N45" s="34">
        <v>5</v>
      </c>
      <c r="O45" s="17">
        <f t="shared" si="0"/>
        <v>58</v>
      </c>
      <c r="P45" s="17">
        <f t="shared" si="1"/>
        <v>19</v>
      </c>
      <c r="Q45" s="17">
        <f t="shared" si="2"/>
        <v>77</v>
      </c>
    </row>
    <row r="46" spans="1:17" s="2" customFormat="1">
      <c r="A46" s="83"/>
      <c r="B46" s="35" t="s">
        <v>14</v>
      </c>
      <c r="C46" s="34">
        <v>0</v>
      </c>
      <c r="D46" s="34">
        <v>0</v>
      </c>
      <c r="E46" s="34">
        <v>1</v>
      </c>
      <c r="F46" s="34">
        <v>1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17">
        <f t="shared" si="0"/>
        <v>1</v>
      </c>
      <c r="P46" s="17">
        <f t="shared" si="1"/>
        <v>1</v>
      </c>
      <c r="Q46" s="17">
        <f t="shared" si="2"/>
        <v>2</v>
      </c>
    </row>
    <row r="47" spans="1:17" s="2" customFormat="1" ht="52.5">
      <c r="A47" s="83"/>
      <c r="B47" s="35" t="s">
        <v>263</v>
      </c>
      <c r="C47" s="34">
        <v>0</v>
      </c>
      <c r="D47" s="34">
        <v>0</v>
      </c>
      <c r="E47" s="34">
        <v>2</v>
      </c>
      <c r="F47" s="34">
        <v>0</v>
      </c>
      <c r="G47" s="34">
        <v>1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17">
        <f t="shared" si="0"/>
        <v>3</v>
      </c>
      <c r="P47" s="17">
        <f t="shared" si="1"/>
        <v>0</v>
      </c>
      <c r="Q47" s="17">
        <f t="shared" si="2"/>
        <v>3</v>
      </c>
    </row>
    <row r="48" spans="1:17" s="2" customFormat="1">
      <c r="A48" s="83"/>
      <c r="B48" s="35" t="s">
        <v>103</v>
      </c>
      <c r="C48" s="34">
        <v>1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17">
        <f t="shared" si="0"/>
        <v>1</v>
      </c>
      <c r="P48" s="17">
        <f t="shared" si="1"/>
        <v>0</v>
      </c>
      <c r="Q48" s="17">
        <f t="shared" si="2"/>
        <v>1</v>
      </c>
    </row>
    <row r="49" spans="1:17" s="2" customFormat="1">
      <c r="A49" s="3" t="s">
        <v>29</v>
      </c>
      <c r="B49" s="35" t="s">
        <v>14</v>
      </c>
      <c r="C49" s="34">
        <v>22</v>
      </c>
      <c r="D49" s="34">
        <v>0</v>
      </c>
      <c r="E49" s="34">
        <v>18</v>
      </c>
      <c r="F49" s="34">
        <v>0</v>
      </c>
      <c r="G49" s="34">
        <v>11</v>
      </c>
      <c r="H49" s="34">
        <v>0</v>
      </c>
      <c r="I49" s="34">
        <v>4</v>
      </c>
      <c r="J49" s="34">
        <v>0</v>
      </c>
      <c r="K49" s="34">
        <v>31</v>
      </c>
      <c r="L49" s="34">
        <v>4</v>
      </c>
      <c r="M49" s="34">
        <v>9</v>
      </c>
      <c r="N49" s="34">
        <v>4</v>
      </c>
      <c r="O49" s="17">
        <f t="shared" si="0"/>
        <v>95</v>
      </c>
      <c r="P49" s="17">
        <f t="shared" si="1"/>
        <v>8</v>
      </c>
      <c r="Q49" s="17">
        <f t="shared" si="2"/>
        <v>103</v>
      </c>
    </row>
    <row r="50" spans="1:17" s="2" customFormat="1">
      <c r="A50" s="83" t="s">
        <v>79</v>
      </c>
      <c r="B50" s="3" t="s">
        <v>10</v>
      </c>
      <c r="C50" s="7">
        <v>43</v>
      </c>
      <c r="D50" s="7">
        <v>4</v>
      </c>
      <c r="E50" s="7">
        <v>51</v>
      </c>
      <c r="F50" s="7">
        <v>10</v>
      </c>
      <c r="G50" s="7">
        <v>43</v>
      </c>
      <c r="H50" s="7">
        <v>10</v>
      </c>
      <c r="I50" s="7">
        <v>0</v>
      </c>
      <c r="J50" s="7">
        <v>0</v>
      </c>
      <c r="K50" s="7">
        <v>62</v>
      </c>
      <c r="L50" s="7">
        <v>17</v>
      </c>
      <c r="M50" s="7">
        <v>23</v>
      </c>
      <c r="N50" s="7">
        <v>35</v>
      </c>
      <c r="O50" s="17">
        <f t="shared" si="0"/>
        <v>222</v>
      </c>
      <c r="P50" s="17">
        <f t="shared" si="1"/>
        <v>76</v>
      </c>
      <c r="Q50" s="17">
        <f t="shared" si="2"/>
        <v>298</v>
      </c>
    </row>
    <row r="51" spans="1:17" s="2" customFormat="1">
      <c r="A51" s="83"/>
      <c r="B51" s="35" t="s">
        <v>11</v>
      </c>
      <c r="C51" s="34">
        <v>44</v>
      </c>
      <c r="D51" s="34">
        <v>5</v>
      </c>
      <c r="E51" s="34">
        <v>70</v>
      </c>
      <c r="F51" s="34">
        <v>8</v>
      </c>
      <c r="G51" s="34">
        <v>83</v>
      </c>
      <c r="H51" s="34">
        <v>19</v>
      </c>
      <c r="I51" s="34">
        <v>0</v>
      </c>
      <c r="J51" s="34">
        <v>0</v>
      </c>
      <c r="K51" s="34">
        <v>56</v>
      </c>
      <c r="L51" s="34">
        <v>35</v>
      </c>
      <c r="M51" s="34">
        <v>40</v>
      </c>
      <c r="N51" s="34">
        <v>74</v>
      </c>
      <c r="O51" s="17">
        <f t="shared" si="0"/>
        <v>293</v>
      </c>
      <c r="P51" s="17">
        <f t="shared" si="1"/>
        <v>141</v>
      </c>
      <c r="Q51" s="17">
        <f t="shared" si="2"/>
        <v>434</v>
      </c>
    </row>
    <row r="52" spans="1:17" s="2" customFormat="1">
      <c r="A52" s="83"/>
      <c r="B52" s="35" t="s">
        <v>68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14</v>
      </c>
      <c r="L52" s="34">
        <v>0</v>
      </c>
      <c r="M52" s="34">
        <v>1</v>
      </c>
      <c r="N52" s="34">
        <v>0</v>
      </c>
      <c r="O52" s="17">
        <f t="shared" si="0"/>
        <v>15</v>
      </c>
      <c r="P52" s="17">
        <f t="shared" si="1"/>
        <v>0</v>
      </c>
      <c r="Q52" s="17">
        <f t="shared" si="2"/>
        <v>15</v>
      </c>
    </row>
    <row r="53" spans="1:17" s="2" customFormat="1">
      <c r="A53" s="83"/>
      <c r="B53" s="35" t="s">
        <v>13</v>
      </c>
      <c r="C53" s="34">
        <v>59</v>
      </c>
      <c r="D53" s="34">
        <v>2</v>
      </c>
      <c r="E53" s="34">
        <v>54</v>
      </c>
      <c r="F53" s="34">
        <v>14</v>
      </c>
      <c r="G53" s="34">
        <v>65</v>
      </c>
      <c r="H53" s="34">
        <v>24</v>
      </c>
      <c r="I53" s="34">
        <v>0</v>
      </c>
      <c r="J53" s="34">
        <v>1</v>
      </c>
      <c r="K53" s="34">
        <v>7</v>
      </c>
      <c r="L53" s="34">
        <v>14</v>
      </c>
      <c r="M53" s="34">
        <v>22</v>
      </c>
      <c r="N53" s="34">
        <v>60</v>
      </c>
      <c r="O53" s="17">
        <f t="shared" si="0"/>
        <v>207</v>
      </c>
      <c r="P53" s="17">
        <f t="shared" si="1"/>
        <v>115</v>
      </c>
      <c r="Q53" s="17">
        <f t="shared" si="2"/>
        <v>322</v>
      </c>
    </row>
    <row r="54" spans="1:17" s="2" customFormat="1">
      <c r="A54" s="83"/>
      <c r="B54" s="35" t="s">
        <v>14</v>
      </c>
      <c r="C54" s="34">
        <v>26</v>
      </c>
      <c r="D54" s="34">
        <v>1</v>
      </c>
      <c r="E54" s="34">
        <v>39</v>
      </c>
      <c r="F54" s="34">
        <v>3</v>
      </c>
      <c r="G54" s="34">
        <v>39</v>
      </c>
      <c r="H54" s="34">
        <v>13</v>
      </c>
      <c r="I54" s="34">
        <v>0</v>
      </c>
      <c r="J54" s="34">
        <v>2</v>
      </c>
      <c r="K54" s="34">
        <v>15</v>
      </c>
      <c r="L54" s="34">
        <v>8</v>
      </c>
      <c r="M54" s="34">
        <v>5</v>
      </c>
      <c r="N54" s="34">
        <v>19</v>
      </c>
      <c r="O54" s="17">
        <f t="shared" si="0"/>
        <v>124</v>
      </c>
      <c r="P54" s="17">
        <f t="shared" si="1"/>
        <v>46</v>
      </c>
      <c r="Q54" s="17">
        <f t="shared" si="2"/>
        <v>170</v>
      </c>
    </row>
    <row r="55" spans="1:17" s="2" customFormat="1">
      <c r="A55" s="83" t="s">
        <v>264</v>
      </c>
      <c r="B55" s="3" t="s">
        <v>10</v>
      </c>
      <c r="C55" s="7">
        <v>58</v>
      </c>
      <c r="D55" s="7">
        <v>24</v>
      </c>
      <c r="E55" s="7">
        <v>52</v>
      </c>
      <c r="F55" s="7">
        <v>18</v>
      </c>
      <c r="G55" s="7">
        <v>78</v>
      </c>
      <c r="H55" s="7">
        <v>35</v>
      </c>
      <c r="I55" s="7">
        <v>0</v>
      </c>
      <c r="J55" s="7">
        <v>1</v>
      </c>
      <c r="K55" s="7">
        <v>68</v>
      </c>
      <c r="L55" s="7">
        <v>90</v>
      </c>
      <c r="M55" s="7">
        <v>17</v>
      </c>
      <c r="N55" s="7">
        <v>17</v>
      </c>
      <c r="O55" s="17">
        <f t="shared" si="0"/>
        <v>273</v>
      </c>
      <c r="P55" s="17">
        <f t="shared" si="1"/>
        <v>185</v>
      </c>
      <c r="Q55" s="17">
        <f t="shared" si="2"/>
        <v>458</v>
      </c>
    </row>
    <row r="56" spans="1:17" s="2" customFormat="1">
      <c r="A56" s="83"/>
      <c r="B56" s="35" t="s">
        <v>11</v>
      </c>
      <c r="C56" s="34">
        <v>24</v>
      </c>
      <c r="D56" s="34">
        <v>5</v>
      </c>
      <c r="E56" s="34">
        <v>25</v>
      </c>
      <c r="F56" s="34">
        <v>3</v>
      </c>
      <c r="G56" s="34">
        <v>51</v>
      </c>
      <c r="H56" s="34">
        <v>21</v>
      </c>
      <c r="I56" s="34">
        <v>2</v>
      </c>
      <c r="J56" s="34">
        <v>3</v>
      </c>
      <c r="K56" s="34">
        <v>82</v>
      </c>
      <c r="L56" s="34">
        <v>88</v>
      </c>
      <c r="M56" s="34">
        <v>12</v>
      </c>
      <c r="N56" s="34">
        <v>17</v>
      </c>
      <c r="O56" s="17">
        <f t="shared" si="0"/>
        <v>196</v>
      </c>
      <c r="P56" s="17">
        <f t="shared" si="1"/>
        <v>137</v>
      </c>
      <c r="Q56" s="17">
        <f t="shared" si="2"/>
        <v>333</v>
      </c>
    </row>
    <row r="57" spans="1:17" s="2" customFormat="1">
      <c r="A57" s="83"/>
      <c r="B57" s="35" t="s">
        <v>68</v>
      </c>
      <c r="C57" s="34">
        <v>3</v>
      </c>
      <c r="D57" s="34">
        <v>0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33</v>
      </c>
      <c r="L57" s="34">
        <v>0</v>
      </c>
      <c r="M57" s="34">
        <v>0</v>
      </c>
      <c r="N57" s="34">
        <v>0</v>
      </c>
      <c r="O57" s="17">
        <f t="shared" si="0"/>
        <v>38</v>
      </c>
      <c r="P57" s="17">
        <f t="shared" si="1"/>
        <v>0</v>
      </c>
      <c r="Q57" s="17">
        <f t="shared" si="2"/>
        <v>38</v>
      </c>
    </row>
    <row r="58" spans="1:17" s="2" customFormat="1">
      <c r="A58" s="83"/>
      <c r="B58" s="35" t="s">
        <v>13</v>
      </c>
      <c r="C58" s="34">
        <v>14</v>
      </c>
      <c r="D58" s="34">
        <v>1</v>
      </c>
      <c r="E58" s="34">
        <v>23</v>
      </c>
      <c r="F58" s="34">
        <v>9</v>
      </c>
      <c r="G58" s="34">
        <v>43</v>
      </c>
      <c r="H58" s="34">
        <v>36</v>
      </c>
      <c r="I58" s="34">
        <v>2</v>
      </c>
      <c r="J58" s="34">
        <v>0</v>
      </c>
      <c r="K58" s="34">
        <v>2</v>
      </c>
      <c r="L58" s="34">
        <v>9</v>
      </c>
      <c r="M58" s="34">
        <v>21</v>
      </c>
      <c r="N58" s="34">
        <v>30</v>
      </c>
      <c r="O58" s="17">
        <f t="shared" si="0"/>
        <v>105</v>
      </c>
      <c r="P58" s="17">
        <f t="shared" si="1"/>
        <v>85</v>
      </c>
      <c r="Q58" s="17">
        <f t="shared" si="2"/>
        <v>190</v>
      </c>
    </row>
    <row r="59" spans="1:17" s="2" customFormat="1" ht="52.5">
      <c r="A59" s="83"/>
      <c r="B59" s="35" t="s">
        <v>263</v>
      </c>
      <c r="C59" s="34">
        <v>1</v>
      </c>
      <c r="D59" s="34">
        <v>0</v>
      </c>
      <c r="E59" s="34">
        <v>1</v>
      </c>
      <c r="F59" s="34">
        <v>0</v>
      </c>
      <c r="G59" s="34">
        <v>2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2</v>
      </c>
      <c r="O59" s="17">
        <f t="shared" si="0"/>
        <v>4</v>
      </c>
      <c r="P59" s="17">
        <f t="shared" si="1"/>
        <v>2</v>
      </c>
      <c r="Q59" s="17">
        <f t="shared" si="2"/>
        <v>6</v>
      </c>
    </row>
    <row r="60" spans="1:17" s="2" customFormat="1">
      <c r="A60" s="83"/>
      <c r="B60" s="35" t="s">
        <v>14</v>
      </c>
      <c r="C60" s="34">
        <v>13</v>
      </c>
      <c r="D60" s="34">
        <v>1</v>
      </c>
      <c r="E60" s="34">
        <v>17</v>
      </c>
      <c r="F60" s="34">
        <v>5</v>
      </c>
      <c r="G60" s="34">
        <v>27</v>
      </c>
      <c r="H60" s="34">
        <v>17</v>
      </c>
      <c r="I60" s="34">
        <v>0</v>
      </c>
      <c r="J60" s="34">
        <v>1</v>
      </c>
      <c r="K60" s="34">
        <v>30</v>
      </c>
      <c r="L60" s="34">
        <v>50</v>
      </c>
      <c r="M60" s="34">
        <v>6</v>
      </c>
      <c r="N60" s="34">
        <v>14</v>
      </c>
      <c r="O60" s="17">
        <f t="shared" si="0"/>
        <v>93</v>
      </c>
      <c r="P60" s="17">
        <f t="shared" si="1"/>
        <v>88</v>
      </c>
      <c r="Q60" s="17">
        <f t="shared" si="2"/>
        <v>181</v>
      </c>
    </row>
    <row r="61" spans="1:17" s="2" customFormat="1">
      <c r="A61" s="83" t="s">
        <v>55</v>
      </c>
      <c r="B61" s="3" t="s">
        <v>10</v>
      </c>
      <c r="C61" s="7">
        <v>8</v>
      </c>
      <c r="D61" s="7">
        <v>1</v>
      </c>
      <c r="E61" s="7">
        <v>17</v>
      </c>
      <c r="F61" s="7">
        <v>1</v>
      </c>
      <c r="G61" s="7">
        <v>19</v>
      </c>
      <c r="H61" s="7">
        <v>11</v>
      </c>
      <c r="I61" s="7">
        <v>0</v>
      </c>
      <c r="J61" s="7">
        <v>0</v>
      </c>
      <c r="K61" s="7">
        <v>32</v>
      </c>
      <c r="L61" s="7">
        <v>30</v>
      </c>
      <c r="M61" s="7">
        <v>0</v>
      </c>
      <c r="N61" s="7">
        <v>0</v>
      </c>
      <c r="O61" s="17">
        <f t="shared" si="0"/>
        <v>76</v>
      </c>
      <c r="P61" s="17">
        <f t="shared" si="1"/>
        <v>43</v>
      </c>
      <c r="Q61" s="17">
        <f t="shared" si="2"/>
        <v>119</v>
      </c>
    </row>
    <row r="62" spans="1:17" s="2" customFormat="1">
      <c r="A62" s="83"/>
      <c r="B62" s="35" t="s">
        <v>11</v>
      </c>
      <c r="C62" s="34">
        <v>2</v>
      </c>
      <c r="D62" s="34">
        <v>0</v>
      </c>
      <c r="E62" s="34">
        <v>14</v>
      </c>
      <c r="F62" s="34">
        <v>0</v>
      </c>
      <c r="G62" s="34">
        <v>38</v>
      </c>
      <c r="H62" s="34">
        <v>1</v>
      </c>
      <c r="I62" s="34">
        <v>0</v>
      </c>
      <c r="J62" s="34">
        <v>0</v>
      </c>
      <c r="K62" s="34">
        <v>21</v>
      </c>
      <c r="L62" s="34">
        <v>7</v>
      </c>
      <c r="M62" s="34">
        <v>0</v>
      </c>
      <c r="N62" s="34">
        <v>0</v>
      </c>
      <c r="O62" s="17">
        <f t="shared" si="0"/>
        <v>75</v>
      </c>
      <c r="P62" s="17">
        <f t="shared" si="1"/>
        <v>8</v>
      </c>
      <c r="Q62" s="17">
        <f t="shared" si="2"/>
        <v>83</v>
      </c>
    </row>
    <row r="63" spans="1:17" s="2" customFormat="1">
      <c r="A63" s="83"/>
      <c r="B63" s="35" t="s">
        <v>13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17">
        <f t="shared" si="0"/>
        <v>0</v>
      </c>
      <c r="P63" s="17">
        <f t="shared" si="1"/>
        <v>0</v>
      </c>
      <c r="Q63" s="17">
        <f t="shared" si="2"/>
        <v>0</v>
      </c>
    </row>
    <row r="64" spans="1:17" s="2" customFormat="1">
      <c r="A64" s="83"/>
      <c r="B64" s="35" t="s">
        <v>14</v>
      </c>
      <c r="C64" s="34">
        <v>1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8</v>
      </c>
      <c r="L64" s="34">
        <v>0</v>
      </c>
      <c r="M64" s="34">
        <v>1</v>
      </c>
      <c r="N64" s="34">
        <v>10</v>
      </c>
      <c r="O64" s="17">
        <f t="shared" si="0"/>
        <v>10</v>
      </c>
      <c r="P64" s="17">
        <f t="shared" si="1"/>
        <v>10</v>
      </c>
      <c r="Q64" s="17">
        <f t="shared" si="2"/>
        <v>20</v>
      </c>
    </row>
    <row r="65" spans="1:17" s="2" customFormat="1">
      <c r="A65" s="83" t="s">
        <v>265</v>
      </c>
      <c r="B65" s="3" t="s">
        <v>10</v>
      </c>
      <c r="C65" s="7">
        <v>15</v>
      </c>
      <c r="D65" s="7">
        <v>6</v>
      </c>
      <c r="E65" s="7">
        <v>15</v>
      </c>
      <c r="F65" s="7">
        <v>1</v>
      </c>
      <c r="G65" s="7">
        <v>30</v>
      </c>
      <c r="H65" s="7">
        <v>23</v>
      </c>
      <c r="I65" s="7">
        <v>0</v>
      </c>
      <c r="J65" s="7">
        <v>0</v>
      </c>
      <c r="K65" s="7">
        <v>28</v>
      </c>
      <c r="L65" s="7">
        <v>42</v>
      </c>
      <c r="M65" s="7">
        <v>22</v>
      </c>
      <c r="N65" s="7">
        <v>14</v>
      </c>
      <c r="O65" s="17">
        <f t="shared" si="0"/>
        <v>110</v>
      </c>
      <c r="P65" s="17">
        <f t="shared" si="1"/>
        <v>86</v>
      </c>
      <c r="Q65" s="17">
        <f t="shared" si="2"/>
        <v>196</v>
      </c>
    </row>
    <row r="66" spans="1:17" s="2" customFormat="1">
      <c r="A66" s="83"/>
      <c r="B66" s="35" t="s">
        <v>11</v>
      </c>
      <c r="C66" s="34">
        <v>0</v>
      </c>
      <c r="D66" s="34">
        <v>0</v>
      </c>
      <c r="E66" s="34">
        <v>8</v>
      </c>
      <c r="F66" s="34">
        <v>1</v>
      </c>
      <c r="G66" s="34">
        <v>9</v>
      </c>
      <c r="H66" s="34">
        <v>1</v>
      </c>
      <c r="I66" s="34">
        <v>0</v>
      </c>
      <c r="J66" s="34">
        <v>0</v>
      </c>
      <c r="K66" s="34">
        <v>14</v>
      </c>
      <c r="L66" s="34">
        <v>24</v>
      </c>
      <c r="M66" s="34">
        <v>9</v>
      </c>
      <c r="N66" s="34">
        <v>8</v>
      </c>
      <c r="O66" s="17">
        <f t="shared" si="0"/>
        <v>40</v>
      </c>
      <c r="P66" s="17">
        <f t="shared" si="1"/>
        <v>34</v>
      </c>
      <c r="Q66" s="17">
        <f t="shared" si="2"/>
        <v>74</v>
      </c>
    </row>
    <row r="67" spans="1:17" s="2" customFormat="1">
      <c r="A67" s="83"/>
      <c r="B67" s="35" t="s">
        <v>13</v>
      </c>
      <c r="C67" s="34">
        <v>0</v>
      </c>
      <c r="D67" s="34">
        <v>0</v>
      </c>
      <c r="E67" s="34">
        <v>2</v>
      </c>
      <c r="F67" s="34">
        <v>0</v>
      </c>
      <c r="G67" s="34">
        <v>2</v>
      </c>
      <c r="H67" s="34">
        <v>5</v>
      </c>
      <c r="I67" s="34">
        <v>0</v>
      </c>
      <c r="J67" s="34">
        <v>0</v>
      </c>
      <c r="K67" s="34">
        <v>0</v>
      </c>
      <c r="L67" s="34">
        <v>16</v>
      </c>
      <c r="M67" s="34">
        <v>3</v>
      </c>
      <c r="N67" s="34">
        <v>8</v>
      </c>
      <c r="O67" s="17">
        <f t="shared" si="0"/>
        <v>7</v>
      </c>
      <c r="P67" s="17">
        <f t="shared" si="1"/>
        <v>29</v>
      </c>
      <c r="Q67" s="17">
        <f t="shared" si="2"/>
        <v>36</v>
      </c>
    </row>
    <row r="68" spans="1:17" s="2" customFormat="1" ht="52.5">
      <c r="A68" s="83"/>
      <c r="B68" s="35" t="s">
        <v>263</v>
      </c>
      <c r="C68" s="34">
        <v>0</v>
      </c>
      <c r="D68" s="34">
        <v>0</v>
      </c>
      <c r="E68" s="34">
        <v>0</v>
      </c>
      <c r="F68" s="34">
        <v>0</v>
      </c>
      <c r="G68" s="34">
        <v>1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1</v>
      </c>
      <c r="O68" s="17">
        <f t="shared" si="0"/>
        <v>1</v>
      </c>
      <c r="P68" s="17">
        <f t="shared" si="1"/>
        <v>1</v>
      </c>
      <c r="Q68" s="17">
        <f t="shared" si="2"/>
        <v>2</v>
      </c>
    </row>
    <row r="69" spans="1:17" s="2" customFormat="1">
      <c r="A69" s="83"/>
      <c r="B69" s="35" t="s">
        <v>14</v>
      </c>
      <c r="C69" s="34">
        <v>0</v>
      </c>
      <c r="D69" s="34">
        <v>0</v>
      </c>
      <c r="E69" s="34">
        <v>4</v>
      </c>
      <c r="F69" s="34">
        <v>0</v>
      </c>
      <c r="G69" s="34">
        <v>3</v>
      </c>
      <c r="H69" s="34">
        <v>2</v>
      </c>
      <c r="I69" s="34">
        <v>0</v>
      </c>
      <c r="J69" s="34">
        <v>0</v>
      </c>
      <c r="K69" s="34">
        <v>4</v>
      </c>
      <c r="L69" s="34">
        <v>38</v>
      </c>
      <c r="M69" s="34">
        <v>5</v>
      </c>
      <c r="N69" s="34">
        <v>2</v>
      </c>
      <c r="O69" s="17">
        <f t="shared" ref="O69:O88" si="3">M69+K69+I69+G69+E69+C69</f>
        <v>16</v>
      </c>
      <c r="P69" s="17">
        <f t="shared" ref="P69:P88" si="4">N69+L69+J69+H69+F69+D69</f>
        <v>42</v>
      </c>
      <c r="Q69" s="17">
        <f t="shared" ref="Q69:Q88" si="5">SUM(O69:P69)</f>
        <v>58</v>
      </c>
    </row>
    <row r="70" spans="1:17" s="2" customFormat="1">
      <c r="A70" s="83"/>
      <c r="B70" s="35" t="s">
        <v>266</v>
      </c>
      <c r="C70" s="34">
        <v>0</v>
      </c>
      <c r="D70" s="34">
        <v>0</v>
      </c>
      <c r="E70" s="34">
        <v>0</v>
      </c>
      <c r="F70" s="34">
        <v>0</v>
      </c>
      <c r="G70" s="34">
        <v>1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17">
        <f t="shared" si="3"/>
        <v>1</v>
      </c>
      <c r="P70" s="17">
        <f t="shared" si="4"/>
        <v>0</v>
      </c>
      <c r="Q70" s="17">
        <f t="shared" si="5"/>
        <v>1</v>
      </c>
    </row>
    <row r="71" spans="1:17" s="2" customFormat="1">
      <c r="A71" s="83"/>
      <c r="B71" s="35" t="s">
        <v>68</v>
      </c>
      <c r="C71" s="34">
        <v>0</v>
      </c>
      <c r="D71" s="34">
        <v>0</v>
      </c>
      <c r="E71" s="34">
        <v>1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18</v>
      </c>
      <c r="L71" s="34">
        <v>0</v>
      </c>
      <c r="M71" s="34">
        <v>0</v>
      </c>
      <c r="N71" s="34">
        <v>0</v>
      </c>
      <c r="O71" s="17">
        <f t="shared" si="3"/>
        <v>19</v>
      </c>
      <c r="P71" s="17">
        <f t="shared" si="4"/>
        <v>0</v>
      </c>
      <c r="Q71" s="17">
        <f t="shared" si="5"/>
        <v>19</v>
      </c>
    </row>
    <row r="72" spans="1:17" s="2" customFormat="1">
      <c r="A72" s="3" t="s">
        <v>267</v>
      </c>
      <c r="B72" s="35" t="s">
        <v>14</v>
      </c>
      <c r="C72" s="34">
        <v>2</v>
      </c>
      <c r="D72" s="34">
        <v>0</v>
      </c>
      <c r="E72" s="34">
        <v>1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4</v>
      </c>
      <c r="L72" s="34">
        <v>0</v>
      </c>
      <c r="M72" s="34">
        <v>3</v>
      </c>
      <c r="N72" s="34">
        <v>1</v>
      </c>
      <c r="O72" s="17">
        <f t="shared" si="3"/>
        <v>10</v>
      </c>
      <c r="P72" s="17">
        <f t="shared" si="4"/>
        <v>1</v>
      </c>
      <c r="Q72" s="17">
        <f t="shared" si="5"/>
        <v>11</v>
      </c>
    </row>
    <row r="73" spans="1:17" s="2" customFormat="1">
      <c r="A73" s="3" t="s">
        <v>78</v>
      </c>
      <c r="B73" s="3" t="s">
        <v>10</v>
      </c>
      <c r="C73" s="7">
        <v>11</v>
      </c>
      <c r="D73" s="7">
        <v>0</v>
      </c>
      <c r="E73" s="7">
        <v>7</v>
      </c>
      <c r="F73" s="7">
        <v>1</v>
      </c>
      <c r="G73" s="7">
        <v>25</v>
      </c>
      <c r="H73" s="7">
        <v>4</v>
      </c>
      <c r="I73" s="7">
        <v>0</v>
      </c>
      <c r="J73" s="7">
        <v>0</v>
      </c>
      <c r="K73" s="7">
        <v>15</v>
      </c>
      <c r="L73" s="7">
        <v>13</v>
      </c>
      <c r="M73" s="7">
        <v>4</v>
      </c>
      <c r="N73" s="7">
        <v>1</v>
      </c>
      <c r="O73" s="17">
        <f t="shared" si="3"/>
        <v>62</v>
      </c>
      <c r="P73" s="17">
        <f t="shared" si="4"/>
        <v>19</v>
      </c>
      <c r="Q73" s="17">
        <f t="shared" si="5"/>
        <v>81</v>
      </c>
    </row>
    <row r="74" spans="1:17" s="2" customFormat="1">
      <c r="A74" s="83" t="s">
        <v>59</v>
      </c>
      <c r="B74" s="3" t="s">
        <v>10</v>
      </c>
      <c r="C74" s="7">
        <v>4</v>
      </c>
      <c r="D74" s="7">
        <v>0</v>
      </c>
      <c r="E74" s="7">
        <v>9</v>
      </c>
      <c r="F74" s="7">
        <v>0</v>
      </c>
      <c r="G74" s="7">
        <v>16</v>
      </c>
      <c r="H74" s="7">
        <v>5</v>
      </c>
      <c r="I74" s="7">
        <v>0</v>
      </c>
      <c r="J74" s="7">
        <v>0</v>
      </c>
      <c r="K74" s="7">
        <v>10</v>
      </c>
      <c r="L74" s="7">
        <v>3</v>
      </c>
      <c r="M74" s="7">
        <v>1</v>
      </c>
      <c r="N74" s="7">
        <v>0</v>
      </c>
      <c r="O74" s="17">
        <f t="shared" si="3"/>
        <v>40</v>
      </c>
      <c r="P74" s="17">
        <f t="shared" si="4"/>
        <v>8</v>
      </c>
      <c r="Q74" s="17">
        <f t="shared" si="5"/>
        <v>48</v>
      </c>
    </row>
    <row r="75" spans="1:17" s="2" customFormat="1">
      <c r="A75" s="83"/>
      <c r="B75" s="35" t="s">
        <v>11</v>
      </c>
      <c r="C75" s="34">
        <v>0</v>
      </c>
      <c r="D75" s="34">
        <v>0</v>
      </c>
      <c r="E75" s="34">
        <v>0</v>
      </c>
      <c r="F75" s="34">
        <v>0</v>
      </c>
      <c r="G75" s="34">
        <v>6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17">
        <f t="shared" si="3"/>
        <v>6</v>
      </c>
      <c r="P75" s="17">
        <f t="shared" si="4"/>
        <v>0</v>
      </c>
      <c r="Q75" s="17">
        <f t="shared" si="5"/>
        <v>6</v>
      </c>
    </row>
    <row r="76" spans="1:17" s="2" customFormat="1">
      <c r="A76" s="3" t="s">
        <v>62</v>
      </c>
      <c r="B76" s="3" t="s">
        <v>10</v>
      </c>
      <c r="C76" s="7">
        <v>8</v>
      </c>
      <c r="D76" s="7">
        <v>0</v>
      </c>
      <c r="E76" s="7">
        <v>9</v>
      </c>
      <c r="F76" s="7">
        <v>0</v>
      </c>
      <c r="G76" s="7">
        <v>5</v>
      </c>
      <c r="H76" s="7">
        <v>0</v>
      </c>
      <c r="I76" s="7">
        <v>0</v>
      </c>
      <c r="J76" s="7">
        <v>0</v>
      </c>
      <c r="K76" s="7">
        <v>9</v>
      </c>
      <c r="L76" s="7">
        <v>3</v>
      </c>
      <c r="M76" s="7">
        <v>0</v>
      </c>
      <c r="N76" s="7">
        <v>1</v>
      </c>
      <c r="O76" s="17">
        <f t="shared" si="3"/>
        <v>31</v>
      </c>
      <c r="P76" s="17">
        <f t="shared" si="4"/>
        <v>4</v>
      </c>
      <c r="Q76" s="17">
        <f t="shared" si="5"/>
        <v>35</v>
      </c>
    </row>
    <row r="77" spans="1:17" s="2" customFormat="1">
      <c r="A77" s="3" t="s">
        <v>37</v>
      </c>
      <c r="B77" s="35" t="s">
        <v>13</v>
      </c>
      <c r="C77" s="34">
        <v>0</v>
      </c>
      <c r="D77" s="34">
        <v>0</v>
      </c>
      <c r="E77" s="34">
        <v>0</v>
      </c>
      <c r="F77" s="34">
        <v>0</v>
      </c>
      <c r="G77" s="34">
        <v>2</v>
      </c>
      <c r="H77" s="34">
        <v>2</v>
      </c>
      <c r="I77" s="34">
        <v>0</v>
      </c>
      <c r="J77" s="34">
        <v>0</v>
      </c>
      <c r="K77" s="34">
        <v>2</v>
      </c>
      <c r="L77" s="34">
        <v>5</v>
      </c>
      <c r="M77" s="34">
        <v>2</v>
      </c>
      <c r="N77" s="34">
        <v>8</v>
      </c>
      <c r="O77" s="17">
        <f t="shared" si="3"/>
        <v>6</v>
      </c>
      <c r="P77" s="17">
        <f t="shared" si="4"/>
        <v>15</v>
      </c>
      <c r="Q77" s="17">
        <f t="shared" si="5"/>
        <v>21</v>
      </c>
    </row>
    <row r="78" spans="1:17" s="2" customFormat="1">
      <c r="A78" s="83" t="s">
        <v>64</v>
      </c>
      <c r="B78" s="35" t="s">
        <v>14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17">
        <f t="shared" si="3"/>
        <v>0</v>
      </c>
      <c r="P78" s="17">
        <f t="shared" si="4"/>
        <v>0</v>
      </c>
      <c r="Q78" s="17">
        <f t="shared" si="5"/>
        <v>0</v>
      </c>
    </row>
    <row r="79" spans="1:17" s="2" customFormat="1">
      <c r="A79" s="83"/>
      <c r="B79" s="35" t="s">
        <v>13</v>
      </c>
      <c r="C79" s="34">
        <v>0</v>
      </c>
      <c r="D79" s="34">
        <v>0</v>
      </c>
      <c r="E79" s="34">
        <v>1</v>
      </c>
      <c r="F79" s="34">
        <v>0</v>
      </c>
      <c r="G79" s="34">
        <v>4</v>
      </c>
      <c r="H79" s="34">
        <v>1</v>
      </c>
      <c r="I79" s="34">
        <v>0</v>
      </c>
      <c r="J79" s="34">
        <v>0</v>
      </c>
      <c r="K79" s="34">
        <v>9</v>
      </c>
      <c r="L79" s="34">
        <v>2</v>
      </c>
      <c r="M79" s="34">
        <v>0</v>
      </c>
      <c r="N79" s="34">
        <v>0</v>
      </c>
      <c r="O79" s="17">
        <f t="shared" si="3"/>
        <v>14</v>
      </c>
      <c r="P79" s="17">
        <f t="shared" si="4"/>
        <v>3</v>
      </c>
      <c r="Q79" s="17">
        <f t="shared" si="5"/>
        <v>17</v>
      </c>
    </row>
    <row r="80" spans="1:17" s="2" customFormat="1">
      <c r="A80" s="3" t="s">
        <v>268</v>
      </c>
      <c r="B80" s="35" t="s">
        <v>13</v>
      </c>
      <c r="C80" s="34">
        <v>3</v>
      </c>
      <c r="D80" s="34">
        <v>0</v>
      </c>
      <c r="E80" s="34">
        <v>0</v>
      </c>
      <c r="F80" s="34">
        <v>0</v>
      </c>
      <c r="G80" s="34">
        <v>7</v>
      </c>
      <c r="H80" s="34">
        <v>3</v>
      </c>
      <c r="I80" s="34">
        <v>0</v>
      </c>
      <c r="J80" s="34">
        <v>0</v>
      </c>
      <c r="K80" s="34">
        <v>2</v>
      </c>
      <c r="L80" s="34">
        <v>1</v>
      </c>
      <c r="M80" s="34">
        <v>4</v>
      </c>
      <c r="N80" s="34">
        <v>4</v>
      </c>
      <c r="O80" s="17">
        <f t="shared" si="3"/>
        <v>16</v>
      </c>
      <c r="P80" s="17">
        <f t="shared" si="4"/>
        <v>8</v>
      </c>
      <c r="Q80" s="17">
        <f t="shared" si="5"/>
        <v>24</v>
      </c>
    </row>
    <row r="81" spans="1:17" s="2" customFormat="1">
      <c r="A81" s="83" t="s">
        <v>269</v>
      </c>
      <c r="B81" s="3" t="s">
        <v>10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3</v>
      </c>
      <c r="N81" s="7">
        <v>12</v>
      </c>
      <c r="O81" s="17">
        <f t="shared" si="3"/>
        <v>3</v>
      </c>
      <c r="P81" s="17">
        <f t="shared" si="4"/>
        <v>12</v>
      </c>
      <c r="Q81" s="17">
        <f t="shared" si="5"/>
        <v>15</v>
      </c>
    </row>
    <row r="82" spans="1:17" s="2" customFormat="1">
      <c r="A82" s="83"/>
      <c r="B82" s="35" t="s">
        <v>14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17">
        <f t="shared" si="3"/>
        <v>0</v>
      </c>
      <c r="P82" s="17">
        <f t="shared" si="4"/>
        <v>0</v>
      </c>
      <c r="Q82" s="17">
        <f t="shared" si="5"/>
        <v>0</v>
      </c>
    </row>
    <row r="83" spans="1:17" s="2" customFormat="1">
      <c r="A83" s="83"/>
      <c r="B83" s="35" t="s">
        <v>13</v>
      </c>
      <c r="C83" s="34">
        <v>0</v>
      </c>
      <c r="D83" s="34">
        <v>0</v>
      </c>
      <c r="E83" s="34">
        <v>0</v>
      </c>
      <c r="F83" s="34">
        <v>0</v>
      </c>
      <c r="G83" s="34">
        <v>4</v>
      </c>
      <c r="H83" s="34">
        <v>7</v>
      </c>
      <c r="I83" s="34">
        <v>0</v>
      </c>
      <c r="J83" s="34">
        <v>0</v>
      </c>
      <c r="K83" s="34">
        <v>0</v>
      </c>
      <c r="L83" s="34">
        <v>3</v>
      </c>
      <c r="M83" s="34">
        <v>4</v>
      </c>
      <c r="N83" s="34">
        <v>14</v>
      </c>
      <c r="O83" s="17">
        <f t="shared" si="3"/>
        <v>8</v>
      </c>
      <c r="P83" s="17">
        <f t="shared" si="4"/>
        <v>24</v>
      </c>
      <c r="Q83" s="17">
        <f t="shared" si="5"/>
        <v>32</v>
      </c>
    </row>
    <row r="84" spans="1:17" s="2" customFormat="1">
      <c r="A84" s="3" t="s">
        <v>270</v>
      </c>
      <c r="B84" s="35" t="s">
        <v>13</v>
      </c>
      <c r="C84" s="34">
        <v>3</v>
      </c>
      <c r="D84" s="34">
        <v>0</v>
      </c>
      <c r="E84" s="34">
        <v>0</v>
      </c>
      <c r="F84" s="34">
        <v>0</v>
      </c>
      <c r="G84" s="34">
        <v>3</v>
      </c>
      <c r="H84" s="34">
        <v>1</v>
      </c>
      <c r="I84" s="34">
        <v>0</v>
      </c>
      <c r="J84" s="34">
        <v>0</v>
      </c>
      <c r="K84" s="34">
        <v>5</v>
      </c>
      <c r="L84" s="34">
        <v>7</v>
      </c>
      <c r="M84" s="34">
        <v>0</v>
      </c>
      <c r="N84" s="34">
        <v>1</v>
      </c>
      <c r="O84" s="17">
        <f t="shared" si="3"/>
        <v>11</v>
      </c>
      <c r="P84" s="17">
        <f t="shared" si="4"/>
        <v>9</v>
      </c>
      <c r="Q84" s="17">
        <f t="shared" si="5"/>
        <v>20</v>
      </c>
    </row>
    <row r="85" spans="1:17" s="2" customFormat="1">
      <c r="A85" s="3" t="s">
        <v>271</v>
      </c>
      <c r="B85" s="3" t="s">
        <v>10</v>
      </c>
      <c r="C85" s="7">
        <v>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6</v>
      </c>
      <c r="L85" s="7">
        <v>2</v>
      </c>
      <c r="M85" s="7">
        <v>2</v>
      </c>
      <c r="N85" s="7">
        <v>0</v>
      </c>
      <c r="O85" s="17">
        <f t="shared" si="3"/>
        <v>9</v>
      </c>
      <c r="P85" s="17">
        <f t="shared" si="4"/>
        <v>2</v>
      </c>
      <c r="Q85" s="17">
        <f t="shared" si="5"/>
        <v>11</v>
      </c>
    </row>
    <row r="86" spans="1:17" s="2" customFormat="1">
      <c r="A86" s="3" t="s">
        <v>82</v>
      </c>
      <c r="B86" s="3" t="s">
        <v>10</v>
      </c>
      <c r="C86" s="7">
        <v>1</v>
      </c>
      <c r="D86" s="7">
        <v>0</v>
      </c>
      <c r="E86" s="7">
        <v>0</v>
      </c>
      <c r="F86" s="7">
        <v>0</v>
      </c>
      <c r="G86" s="7">
        <v>6</v>
      </c>
      <c r="H86" s="7">
        <v>1</v>
      </c>
      <c r="I86" s="7">
        <v>0</v>
      </c>
      <c r="J86" s="7">
        <v>0</v>
      </c>
      <c r="K86" s="7">
        <v>4</v>
      </c>
      <c r="L86" s="7">
        <v>2</v>
      </c>
      <c r="M86" s="7">
        <v>0</v>
      </c>
      <c r="N86" s="7">
        <v>0</v>
      </c>
      <c r="O86" s="17">
        <f t="shared" si="3"/>
        <v>11</v>
      </c>
      <c r="P86" s="17">
        <f t="shared" si="4"/>
        <v>3</v>
      </c>
      <c r="Q86" s="17">
        <f t="shared" si="5"/>
        <v>14</v>
      </c>
    </row>
    <row r="87" spans="1:17" s="2" customFormat="1">
      <c r="A87" s="3" t="s">
        <v>84</v>
      </c>
      <c r="B87" s="35" t="s">
        <v>11</v>
      </c>
      <c r="C87" s="34">
        <v>6</v>
      </c>
      <c r="D87" s="34">
        <v>0</v>
      </c>
      <c r="E87" s="34">
        <v>2</v>
      </c>
      <c r="F87" s="34">
        <v>0</v>
      </c>
      <c r="G87" s="34">
        <v>6</v>
      </c>
      <c r="H87" s="34">
        <v>2</v>
      </c>
      <c r="I87" s="34">
        <v>0</v>
      </c>
      <c r="J87" s="34">
        <v>0</v>
      </c>
      <c r="K87" s="34">
        <v>2</v>
      </c>
      <c r="L87" s="34">
        <v>0</v>
      </c>
      <c r="M87" s="34">
        <v>0</v>
      </c>
      <c r="N87" s="34">
        <v>0</v>
      </c>
      <c r="O87" s="17">
        <f t="shared" si="3"/>
        <v>16</v>
      </c>
      <c r="P87" s="17">
        <f t="shared" si="4"/>
        <v>2</v>
      </c>
      <c r="Q87" s="17">
        <f t="shared" si="5"/>
        <v>18</v>
      </c>
    </row>
    <row r="88" spans="1:17" s="2" customFormat="1">
      <c r="A88" s="3" t="s">
        <v>66</v>
      </c>
      <c r="B88" s="35" t="s">
        <v>14</v>
      </c>
      <c r="C88" s="34">
        <v>1</v>
      </c>
      <c r="D88" s="34">
        <v>0</v>
      </c>
      <c r="E88" s="34">
        <v>1</v>
      </c>
      <c r="F88" s="34">
        <v>0</v>
      </c>
      <c r="G88" s="34">
        <v>0</v>
      </c>
      <c r="H88" s="34">
        <v>0</v>
      </c>
      <c r="I88" s="34">
        <v>0</v>
      </c>
      <c r="J88" s="34">
        <v>1</v>
      </c>
      <c r="K88" s="34">
        <v>4</v>
      </c>
      <c r="L88" s="34">
        <v>1</v>
      </c>
      <c r="M88" s="34">
        <v>0</v>
      </c>
      <c r="N88" s="34">
        <v>0</v>
      </c>
      <c r="O88" s="17">
        <f t="shared" si="3"/>
        <v>6</v>
      </c>
      <c r="P88" s="17">
        <f t="shared" si="4"/>
        <v>2</v>
      </c>
      <c r="Q88" s="17">
        <f t="shared" si="5"/>
        <v>8</v>
      </c>
    </row>
    <row r="89" spans="1:17" s="2" customFormat="1">
      <c r="A89" s="82" t="s">
        <v>67</v>
      </c>
      <c r="B89" s="10" t="s">
        <v>10</v>
      </c>
      <c r="C89" s="17">
        <f>C86+C85+C81+C76+C74+C73+C65+C61+C55+C50+C43+C37+C31+C27+C24+C20+C16+C12+C8+C4</f>
        <v>414</v>
      </c>
      <c r="D89" s="17">
        <f t="shared" ref="D89:Q89" si="6">D86+D85+D81+D76+D74+D73+D65+D61+D55+D50+D43+D37+D31+D27+D24+D20+D16+D12+D8+D4</f>
        <v>59</v>
      </c>
      <c r="E89" s="17">
        <f t="shared" si="6"/>
        <v>430</v>
      </c>
      <c r="F89" s="17">
        <f t="shared" si="6"/>
        <v>65</v>
      </c>
      <c r="G89" s="17">
        <f t="shared" si="6"/>
        <v>533</v>
      </c>
      <c r="H89" s="17">
        <f t="shared" si="6"/>
        <v>159</v>
      </c>
      <c r="I89" s="17">
        <f t="shared" si="6"/>
        <v>2</v>
      </c>
      <c r="J89" s="17">
        <f t="shared" si="6"/>
        <v>1</v>
      </c>
      <c r="K89" s="17">
        <f t="shared" si="6"/>
        <v>532</v>
      </c>
      <c r="L89" s="17">
        <f t="shared" si="6"/>
        <v>331</v>
      </c>
      <c r="M89" s="17">
        <f t="shared" si="6"/>
        <v>202</v>
      </c>
      <c r="N89" s="17">
        <f t="shared" si="6"/>
        <v>214</v>
      </c>
      <c r="O89" s="17">
        <f t="shared" si="6"/>
        <v>2113</v>
      </c>
      <c r="P89" s="17">
        <f t="shared" si="6"/>
        <v>829</v>
      </c>
      <c r="Q89" s="17">
        <f t="shared" si="6"/>
        <v>2942</v>
      </c>
    </row>
    <row r="90" spans="1:17" s="2" customFormat="1">
      <c r="A90" s="82"/>
      <c r="B90" s="10" t="s">
        <v>11</v>
      </c>
      <c r="C90" s="17">
        <f>C87+C75+C66+C62+C56+C51+C44+C39+C38+C32+C28+C25+C21+C17+C13+C9+C5</f>
        <v>233</v>
      </c>
      <c r="D90" s="17">
        <f t="shared" ref="D90:Q90" si="7">D87+D75+D66+D62+D56+D51+D44+D39+D38+D32+D28+D25+D21+D17+D13+D9+D5</f>
        <v>18</v>
      </c>
      <c r="E90" s="17">
        <f t="shared" si="7"/>
        <v>336</v>
      </c>
      <c r="F90" s="17">
        <f t="shared" si="7"/>
        <v>37</v>
      </c>
      <c r="G90" s="17">
        <f t="shared" si="7"/>
        <v>542</v>
      </c>
      <c r="H90" s="17">
        <f t="shared" si="7"/>
        <v>79</v>
      </c>
      <c r="I90" s="17">
        <f t="shared" si="7"/>
        <v>4</v>
      </c>
      <c r="J90" s="17">
        <f t="shared" si="7"/>
        <v>3</v>
      </c>
      <c r="K90" s="17">
        <f t="shared" si="7"/>
        <v>615</v>
      </c>
      <c r="L90" s="17">
        <f t="shared" si="7"/>
        <v>285</v>
      </c>
      <c r="M90" s="17">
        <f t="shared" si="7"/>
        <v>186</v>
      </c>
      <c r="N90" s="17">
        <f t="shared" si="7"/>
        <v>238</v>
      </c>
      <c r="O90" s="17">
        <f t="shared" si="7"/>
        <v>1916</v>
      </c>
      <c r="P90" s="17">
        <f t="shared" si="7"/>
        <v>660</v>
      </c>
      <c r="Q90" s="17">
        <f t="shared" si="7"/>
        <v>2576</v>
      </c>
    </row>
    <row r="91" spans="1:17" s="2" customFormat="1">
      <c r="A91" s="82"/>
      <c r="B91" s="10" t="s">
        <v>90</v>
      </c>
      <c r="C91" s="17">
        <f>C84+C83+C80+C79+C77+C68+C67+C63+C59+C58+C53+C47+C45+C41+C33+C29+C26+C22+C18+C14+C10+C6</f>
        <v>256</v>
      </c>
      <c r="D91" s="17">
        <f t="shared" ref="D91:Q91" si="8">D84+D83+D80+D79+D77+D68+D67+D63+D59+D58+D53+D47+D45+D41+D33+D29+D26+D22+D18+D14+D10+D6</f>
        <v>13</v>
      </c>
      <c r="E91" s="17">
        <f t="shared" si="8"/>
        <v>248</v>
      </c>
      <c r="F91" s="17">
        <f t="shared" si="8"/>
        <v>43</v>
      </c>
      <c r="G91" s="17">
        <f t="shared" si="8"/>
        <v>370</v>
      </c>
      <c r="H91" s="17">
        <f t="shared" si="8"/>
        <v>119</v>
      </c>
      <c r="I91" s="17">
        <f t="shared" si="8"/>
        <v>2</v>
      </c>
      <c r="J91" s="17">
        <f t="shared" si="8"/>
        <v>2</v>
      </c>
      <c r="K91" s="17">
        <f t="shared" si="8"/>
        <v>73</v>
      </c>
      <c r="L91" s="17">
        <f t="shared" si="8"/>
        <v>89</v>
      </c>
      <c r="M91" s="17">
        <f t="shared" si="8"/>
        <v>151</v>
      </c>
      <c r="N91" s="17">
        <f t="shared" si="8"/>
        <v>264</v>
      </c>
      <c r="O91" s="17">
        <f t="shared" si="8"/>
        <v>1100</v>
      </c>
      <c r="P91" s="17">
        <f t="shared" si="8"/>
        <v>530</v>
      </c>
      <c r="Q91" s="17">
        <f t="shared" si="8"/>
        <v>1630</v>
      </c>
    </row>
    <row r="92" spans="1:17" s="2" customFormat="1">
      <c r="A92" s="82"/>
      <c r="B92" s="10" t="s">
        <v>14</v>
      </c>
      <c r="C92" s="17">
        <f>C88+C82+C78+C72+C69+C64+C60+C54+C49+C46+C42+C36+C34+C30+C23+C19+C15+C11+C7</f>
        <v>163</v>
      </c>
      <c r="D92" s="17">
        <f t="shared" ref="D92:Q92" si="9">D88+D82+D78+D72+D69+D64+D60+D54+D49+D46+D42+D36+D34+D30+D23+D19+D15+D11+D7</f>
        <v>4</v>
      </c>
      <c r="E92" s="17">
        <f t="shared" si="9"/>
        <v>228</v>
      </c>
      <c r="F92" s="17">
        <f t="shared" si="9"/>
        <v>16</v>
      </c>
      <c r="G92" s="17">
        <f t="shared" si="9"/>
        <v>195</v>
      </c>
      <c r="H92" s="17">
        <f t="shared" si="9"/>
        <v>46</v>
      </c>
      <c r="I92" s="17">
        <f t="shared" si="9"/>
        <v>4</v>
      </c>
      <c r="J92" s="17">
        <f t="shared" si="9"/>
        <v>4</v>
      </c>
      <c r="K92" s="17">
        <f t="shared" si="9"/>
        <v>296</v>
      </c>
      <c r="L92" s="17">
        <f t="shared" si="9"/>
        <v>181</v>
      </c>
      <c r="M92" s="17">
        <f t="shared" si="9"/>
        <v>73</v>
      </c>
      <c r="N92" s="17">
        <f t="shared" si="9"/>
        <v>106</v>
      </c>
      <c r="O92" s="17">
        <f t="shared" si="9"/>
        <v>959</v>
      </c>
      <c r="P92" s="17">
        <f t="shared" si="9"/>
        <v>357</v>
      </c>
      <c r="Q92" s="17">
        <f t="shared" si="9"/>
        <v>1316</v>
      </c>
    </row>
    <row r="93" spans="1:17" s="2" customFormat="1">
      <c r="A93" s="82"/>
      <c r="B93" s="10" t="s">
        <v>68</v>
      </c>
      <c r="C93" s="17">
        <f>C71+C70+C57+C52+C48+C40+C35</f>
        <v>43</v>
      </c>
      <c r="D93" s="17">
        <f t="shared" ref="D93:Q93" si="10">D71+D70+D57+D52+D48+D40+D35</f>
        <v>0</v>
      </c>
      <c r="E93" s="17">
        <f t="shared" si="10"/>
        <v>22</v>
      </c>
      <c r="F93" s="17">
        <f t="shared" si="10"/>
        <v>1</v>
      </c>
      <c r="G93" s="17">
        <f t="shared" si="10"/>
        <v>19</v>
      </c>
      <c r="H93" s="17">
        <f t="shared" si="10"/>
        <v>2</v>
      </c>
      <c r="I93" s="17">
        <f t="shared" si="10"/>
        <v>0</v>
      </c>
      <c r="J93" s="17">
        <f t="shared" si="10"/>
        <v>0</v>
      </c>
      <c r="K93" s="17">
        <f t="shared" si="10"/>
        <v>86</v>
      </c>
      <c r="L93" s="17">
        <f t="shared" si="10"/>
        <v>0</v>
      </c>
      <c r="M93" s="17">
        <f t="shared" si="10"/>
        <v>16</v>
      </c>
      <c r="N93" s="17">
        <f t="shared" si="10"/>
        <v>0</v>
      </c>
      <c r="O93" s="17">
        <f t="shared" si="10"/>
        <v>186</v>
      </c>
      <c r="P93" s="17">
        <f t="shared" si="10"/>
        <v>3</v>
      </c>
      <c r="Q93" s="17">
        <f t="shared" si="10"/>
        <v>189</v>
      </c>
    </row>
    <row r="94" spans="1:17" s="2" customFormat="1">
      <c r="A94" s="82" t="s">
        <v>69</v>
      </c>
      <c r="B94" s="82"/>
      <c r="C94" s="17">
        <f>SUM(C89:C93)</f>
        <v>1109</v>
      </c>
      <c r="D94" s="17">
        <f t="shared" ref="D94:Q94" si="11">SUM(D89:D93)</f>
        <v>94</v>
      </c>
      <c r="E94" s="17">
        <f t="shared" si="11"/>
        <v>1264</v>
      </c>
      <c r="F94" s="17">
        <f t="shared" si="11"/>
        <v>162</v>
      </c>
      <c r="G94" s="17">
        <f t="shared" si="11"/>
        <v>1659</v>
      </c>
      <c r="H94" s="17">
        <f t="shared" si="11"/>
        <v>405</v>
      </c>
      <c r="I94" s="17">
        <f t="shared" si="11"/>
        <v>12</v>
      </c>
      <c r="J94" s="17">
        <f t="shared" si="11"/>
        <v>10</v>
      </c>
      <c r="K94" s="17">
        <f t="shared" si="11"/>
        <v>1602</v>
      </c>
      <c r="L94" s="17">
        <f t="shared" si="11"/>
        <v>886</v>
      </c>
      <c r="M94" s="17">
        <f t="shared" si="11"/>
        <v>628</v>
      </c>
      <c r="N94" s="17">
        <f t="shared" si="11"/>
        <v>822</v>
      </c>
      <c r="O94" s="17">
        <f t="shared" si="11"/>
        <v>6274</v>
      </c>
      <c r="P94" s="17">
        <f t="shared" si="11"/>
        <v>2379</v>
      </c>
      <c r="Q94" s="17">
        <f t="shared" si="11"/>
        <v>8653</v>
      </c>
    </row>
    <row r="97" spans="1:17">
      <c r="A97" s="38" t="s">
        <v>67</v>
      </c>
      <c r="B97" s="5" t="s">
        <v>10</v>
      </c>
      <c r="C97" s="5">
        <v>414</v>
      </c>
      <c r="D97" s="5">
        <v>59</v>
      </c>
      <c r="E97" s="5">
        <v>430</v>
      </c>
      <c r="F97" s="5">
        <v>65</v>
      </c>
      <c r="G97" s="5">
        <v>533</v>
      </c>
      <c r="H97" s="5">
        <v>159</v>
      </c>
      <c r="I97" s="5">
        <v>2</v>
      </c>
      <c r="J97" s="5">
        <v>1</v>
      </c>
      <c r="K97" s="5">
        <v>532</v>
      </c>
      <c r="L97" s="5">
        <v>331</v>
      </c>
      <c r="M97" s="5">
        <v>202</v>
      </c>
      <c r="N97" s="5">
        <v>214</v>
      </c>
      <c r="O97" s="5">
        <v>2113</v>
      </c>
      <c r="P97" s="5">
        <v>829</v>
      </c>
      <c r="Q97" s="5">
        <v>2942</v>
      </c>
    </row>
    <row r="98" spans="1:17">
      <c r="B98" s="5" t="s">
        <v>11</v>
      </c>
      <c r="C98" s="5">
        <v>233</v>
      </c>
      <c r="D98" s="5">
        <v>18</v>
      </c>
      <c r="E98" s="5">
        <v>336</v>
      </c>
      <c r="F98" s="5">
        <v>37</v>
      </c>
      <c r="G98" s="5">
        <v>542</v>
      </c>
      <c r="H98" s="5">
        <v>79</v>
      </c>
      <c r="I98" s="5">
        <v>4</v>
      </c>
      <c r="J98" s="5">
        <v>3</v>
      </c>
      <c r="K98" s="5">
        <v>615</v>
      </c>
      <c r="L98" s="5">
        <v>285</v>
      </c>
      <c r="M98" s="5">
        <v>186</v>
      </c>
      <c r="N98" s="5">
        <v>238</v>
      </c>
      <c r="O98" s="5">
        <v>1912</v>
      </c>
      <c r="P98" s="5">
        <v>657</v>
      </c>
      <c r="Q98" s="5">
        <v>2569</v>
      </c>
    </row>
    <row r="99" spans="1:17">
      <c r="B99" s="5" t="s">
        <v>90</v>
      </c>
      <c r="C99" s="5">
        <v>256</v>
      </c>
      <c r="D99" s="5">
        <v>13</v>
      </c>
      <c r="E99" s="5">
        <v>248</v>
      </c>
      <c r="F99" s="5">
        <v>43</v>
      </c>
      <c r="G99" s="5">
        <v>370</v>
      </c>
      <c r="H99" s="5">
        <v>119</v>
      </c>
      <c r="I99" s="5">
        <v>2</v>
      </c>
      <c r="J99" s="5">
        <v>2</v>
      </c>
      <c r="K99" s="5">
        <v>73</v>
      </c>
      <c r="L99" s="5">
        <v>89</v>
      </c>
      <c r="M99" s="5">
        <v>151</v>
      </c>
      <c r="N99" s="5">
        <v>264</v>
      </c>
      <c r="O99" s="5">
        <v>1098</v>
      </c>
      <c r="P99" s="5">
        <v>528</v>
      </c>
      <c r="Q99" s="5">
        <v>1626</v>
      </c>
    </row>
    <row r="100" spans="1:17">
      <c r="B100" s="5" t="s">
        <v>14</v>
      </c>
      <c r="C100" s="5">
        <v>163</v>
      </c>
      <c r="D100" s="5">
        <v>4</v>
      </c>
      <c r="E100" s="5">
        <v>228</v>
      </c>
      <c r="F100" s="5">
        <v>16</v>
      </c>
      <c r="G100" s="5">
        <v>195</v>
      </c>
      <c r="H100" s="5">
        <v>46</v>
      </c>
      <c r="I100" s="5">
        <v>4</v>
      </c>
      <c r="J100" s="5">
        <v>4</v>
      </c>
      <c r="K100" s="5">
        <v>296</v>
      </c>
      <c r="L100" s="5">
        <v>181</v>
      </c>
      <c r="M100" s="5">
        <v>73</v>
      </c>
      <c r="N100" s="5">
        <v>106</v>
      </c>
      <c r="O100" s="5">
        <v>955</v>
      </c>
      <c r="P100" s="5">
        <v>353</v>
      </c>
      <c r="Q100" s="5">
        <v>1308</v>
      </c>
    </row>
    <row r="101" spans="1:17">
      <c r="B101" s="5" t="s">
        <v>68</v>
      </c>
      <c r="C101" s="5">
        <v>43</v>
      </c>
      <c r="D101" s="5">
        <v>0</v>
      </c>
      <c r="E101" s="5">
        <v>22</v>
      </c>
      <c r="F101" s="5">
        <v>1</v>
      </c>
      <c r="G101" s="5">
        <v>19</v>
      </c>
      <c r="H101" s="5">
        <v>2</v>
      </c>
      <c r="I101" s="5">
        <v>0</v>
      </c>
      <c r="J101" s="5">
        <v>0</v>
      </c>
      <c r="K101" s="5">
        <v>86</v>
      </c>
      <c r="L101" s="5">
        <v>0</v>
      </c>
      <c r="M101" s="5">
        <v>16</v>
      </c>
      <c r="N101" s="5">
        <v>0</v>
      </c>
      <c r="O101" s="5">
        <v>186</v>
      </c>
      <c r="P101" s="5">
        <v>3</v>
      </c>
      <c r="Q101" s="5">
        <v>189</v>
      </c>
    </row>
    <row r="102" spans="1:17">
      <c r="A102" s="38" t="s">
        <v>69</v>
      </c>
      <c r="C102" s="5">
        <v>1109</v>
      </c>
      <c r="D102" s="5">
        <v>94</v>
      </c>
      <c r="E102" s="5">
        <v>1264</v>
      </c>
      <c r="F102" s="5">
        <v>162</v>
      </c>
      <c r="G102" s="5">
        <v>1659</v>
      </c>
      <c r="H102" s="5">
        <v>405</v>
      </c>
      <c r="I102" s="5">
        <v>12</v>
      </c>
      <c r="J102" s="5">
        <v>10</v>
      </c>
      <c r="K102" s="5">
        <v>1602</v>
      </c>
      <c r="L102" s="5">
        <v>886</v>
      </c>
      <c r="M102" s="5">
        <v>628</v>
      </c>
      <c r="N102" s="5">
        <v>822</v>
      </c>
      <c r="O102" s="5">
        <v>6262</v>
      </c>
      <c r="P102" s="5">
        <v>2369</v>
      </c>
      <c r="Q102" s="5">
        <v>8631</v>
      </c>
    </row>
  </sheetData>
  <autoFilter ref="A2:Q94">
    <filterColumn colId="1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5" showButton="0"/>
  </autoFilter>
  <mergeCells count="30">
    <mergeCell ref="A89:A93"/>
    <mergeCell ref="A94:B94"/>
    <mergeCell ref="A55:A60"/>
    <mergeCell ref="A61:A64"/>
    <mergeCell ref="A65:A71"/>
    <mergeCell ref="A74:A75"/>
    <mergeCell ref="A78:A79"/>
    <mergeCell ref="A81:A83"/>
    <mergeCell ref="A50:A54"/>
    <mergeCell ref="A4:A7"/>
    <mergeCell ref="A8:A11"/>
    <mergeCell ref="A12:A15"/>
    <mergeCell ref="A16:A19"/>
    <mergeCell ref="A20:A23"/>
    <mergeCell ref="A24:A26"/>
    <mergeCell ref="A27:A30"/>
    <mergeCell ref="A31:A34"/>
    <mergeCell ref="A35:A36"/>
    <mergeCell ref="A37:A42"/>
    <mergeCell ref="A43:A48"/>
    <mergeCell ref="A1:Q1"/>
    <mergeCell ref="A2:A3"/>
    <mergeCell ref="B2:B3"/>
    <mergeCell ref="C2:D2"/>
    <mergeCell ref="E2:F2"/>
    <mergeCell ref="G2:H2"/>
    <mergeCell ref="I2:J2"/>
    <mergeCell ref="K2:L2"/>
    <mergeCell ref="M2:N2"/>
    <mergeCell ref="O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F9"/>
  <sheetViews>
    <sheetView rightToLeft="1" workbookViewId="0">
      <selection activeCell="C5" sqref="C5:D5"/>
    </sheetView>
  </sheetViews>
  <sheetFormatPr defaultRowHeight="26.25"/>
  <cols>
    <col min="1" max="16384" width="9" style="44"/>
  </cols>
  <sheetData>
    <row r="2" spans="3:6" ht="27" thickBot="1"/>
    <row r="3" spans="3:6" ht="27" thickBot="1">
      <c r="C3" s="118" t="s">
        <v>380</v>
      </c>
      <c r="D3" s="118"/>
      <c r="E3" s="118"/>
      <c r="F3" s="118"/>
    </row>
    <row r="4" spans="3:6" ht="33" customHeight="1" thickBot="1">
      <c r="C4" s="118"/>
      <c r="D4" s="118"/>
      <c r="E4" s="118"/>
      <c r="F4" s="118"/>
    </row>
    <row r="5" spans="3:6" ht="27" thickBot="1">
      <c r="C5" s="117" t="s">
        <v>102</v>
      </c>
      <c r="D5" s="117"/>
      <c r="E5" s="45" t="s">
        <v>381</v>
      </c>
      <c r="F5" s="45" t="s">
        <v>382</v>
      </c>
    </row>
    <row r="6" spans="3:6" ht="27" thickBot="1">
      <c r="C6" s="118" t="s">
        <v>10</v>
      </c>
      <c r="D6" s="118"/>
      <c r="E6" s="46">
        <v>379</v>
      </c>
      <c r="F6" s="46">
        <v>139</v>
      </c>
    </row>
    <row r="7" spans="3:6" ht="27" thickBot="1">
      <c r="C7" s="118" t="s">
        <v>11</v>
      </c>
      <c r="D7" s="118"/>
      <c r="E7" s="46">
        <v>271</v>
      </c>
      <c r="F7" s="46">
        <v>89</v>
      </c>
    </row>
    <row r="8" spans="3:6" ht="27" thickBot="1">
      <c r="C8" s="118" t="s">
        <v>13</v>
      </c>
      <c r="D8" s="118"/>
      <c r="E8" s="46">
        <v>213</v>
      </c>
      <c r="F8" s="46">
        <v>95</v>
      </c>
    </row>
    <row r="9" spans="3:6" ht="27" thickBot="1">
      <c r="C9" s="117" t="s">
        <v>67</v>
      </c>
      <c r="D9" s="117"/>
      <c r="E9" s="45">
        <f>E8+E7+E6</f>
        <v>863</v>
      </c>
      <c r="F9" s="45">
        <f>F8+F7+F6</f>
        <v>323</v>
      </c>
    </row>
  </sheetData>
  <mergeCells count="6">
    <mergeCell ref="C9:D9"/>
    <mergeCell ref="C3:F4"/>
    <mergeCell ref="C5:D5"/>
    <mergeCell ref="C6:D6"/>
    <mergeCell ref="C7:D7"/>
    <mergeCell ref="C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4:I9"/>
  <sheetViews>
    <sheetView rightToLeft="1" workbookViewId="0">
      <selection activeCell="B10" sqref="B10"/>
    </sheetView>
  </sheetViews>
  <sheetFormatPr defaultRowHeight="26.25"/>
  <cols>
    <col min="1" max="2" width="9" style="44"/>
    <col min="3" max="3" width="12.625" style="44" customWidth="1"/>
    <col min="4" max="16384" width="9" style="44"/>
  </cols>
  <sheetData>
    <row r="4" spans="3:9" ht="15" customHeight="1">
      <c r="D4" s="47"/>
      <c r="E4" s="47"/>
      <c r="F4" s="47"/>
      <c r="G4" s="47"/>
      <c r="H4" s="47"/>
      <c r="I4" s="47"/>
    </row>
    <row r="5" spans="3:9" ht="51.75" customHeight="1">
      <c r="C5" s="119" t="s">
        <v>383</v>
      </c>
      <c r="D5" s="119"/>
      <c r="E5" s="119"/>
      <c r="F5" s="119"/>
      <c r="G5" s="119"/>
      <c r="H5" s="119"/>
      <c r="I5" s="119"/>
    </row>
    <row r="6" spans="3:9">
      <c r="C6" s="48" t="s">
        <v>102</v>
      </c>
      <c r="D6" s="48" t="s">
        <v>10</v>
      </c>
      <c r="E6" s="48" t="s">
        <v>11</v>
      </c>
      <c r="F6" s="48" t="s">
        <v>13</v>
      </c>
      <c r="G6" s="48" t="s">
        <v>14</v>
      </c>
      <c r="H6" s="48" t="s">
        <v>68</v>
      </c>
      <c r="I6" s="48" t="s">
        <v>67</v>
      </c>
    </row>
    <row r="7" spans="3:9">
      <c r="C7" s="49" t="s">
        <v>384</v>
      </c>
      <c r="D7" s="50">
        <v>24</v>
      </c>
      <c r="E7" s="50">
        <v>19</v>
      </c>
      <c r="F7" s="50">
        <v>19</v>
      </c>
      <c r="G7" s="50">
        <v>7</v>
      </c>
      <c r="H7" s="50">
        <v>2</v>
      </c>
      <c r="I7" s="48">
        <f>SUM(D7:H7)</f>
        <v>71</v>
      </c>
    </row>
    <row r="8" spans="3:9">
      <c r="C8" s="49" t="s">
        <v>385</v>
      </c>
      <c r="D8" s="50">
        <v>11416</v>
      </c>
      <c r="E8" s="50">
        <v>12951</v>
      </c>
      <c r="F8" s="50">
        <v>8703</v>
      </c>
      <c r="G8" s="50">
        <v>5160</v>
      </c>
      <c r="H8" s="50">
        <v>588</v>
      </c>
      <c r="I8" s="48">
        <f>SUM(D8:H8)</f>
        <v>38818</v>
      </c>
    </row>
    <row r="9" spans="3:9" ht="52.5">
      <c r="C9" s="49" t="s">
        <v>386</v>
      </c>
      <c r="D9" s="50">
        <v>11416</v>
      </c>
      <c r="E9" s="50">
        <v>12151</v>
      </c>
      <c r="F9" s="50">
        <v>8420</v>
      </c>
      <c r="G9" s="50">
        <v>5852</v>
      </c>
      <c r="H9" s="50">
        <v>443</v>
      </c>
      <c r="I9" s="48">
        <f>SUM(D9:H9)</f>
        <v>38282</v>
      </c>
    </row>
  </sheetData>
  <mergeCells count="1">
    <mergeCell ref="C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4:D12"/>
  <sheetViews>
    <sheetView rightToLeft="1" workbookViewId="0">
      <selection activeCell="C18" sqref="C18"/>
    </sheetView>
  </sheetViews>
  <sheetFormatPr defaultRowHeight="15"/>
  <cols>
    <col min="1" max="2" width="9" style="1"/>
    <col min="3" max="3" width="21.625" style="1" customWidth="1"/>
    <col min="4" max="4" width="14.875" style="1" customWidth="1"/>
    <col min="5" max="16384" width="9" style="1"/>
  </cols>
  <sheetData>
    <row r="4" spans="3:4" ht="15.75" thickBot="1"/>
    <row r="5" spans="3:4" ht="27" thickBot="1">
      <c r="C5" s="120" t="s">
        <v>387</v>
      </c>
      <c r="D5" s="120"/>
    </row>
    <row r="6" spans="3:4" ht="27" thickBot="1">
      <c r="C6" s="45" t="s">
        <v>2</v>
      </c>
      <c r="D6" s="45" t="s">
        <v>388</v>
      </c>
    </row>
    <row r="7" spans="3:4" ht="27" thickBot="1">
      <c r="C7" s="46" t="s">
        <v>10</v>
      </c>
      <c r="D7" s="51">
        <v>24</v>
      </c>
    </row>
    <row r="8" spans="3:4" ht="27" thickBot="1">
      <c r="C8" s="46" t="s">
        <v>11</v>
      </c>
      <c r="D8" s="51">
        <v>23</v>
      </c>
    </row>
    <row r="9" spans="3:4" ht="27" thickBot="1">
      <c r="C9" s="46" t="s">
        <v>13</v>
      </c>
      <c r="D9" s="51">
        <v>21</v>
      </c>
    </row>
    <row r="10" spans="3:4" ht="27" thickBot="1">
      <c r="C10" s="46" t="s">
        <v>14</v>
      </c>
      <c r="D10" s="51">
        <v>22</v>
      </c>
    </row>
    <row r="11" spans="3:4" ht="27" thickBot="1">
      <c r="C11" s="46" t="s">
        <v>68</v>
      </c>
      <c r="D11" s="51">
        <v>17</v>
      </c>
    </row>
    <row r="12" spans="3:4" ht="27" thickBot="1">
      <c r="C12" s="45" t="s">
        <v>67</v>
      </c>
      <c r="D12" s="45">
        <f>D7+D8+D9+D10+D11</f>
        <v>107</v>
      </c>
    </row>
  </sheetData>
  <mergeCells count="1">
    <mergeCell ref="C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62"/>
  <sheetViews>
    <sheetView rightToLeft="1" zoomScale="70" zoomScaleNormal="70" workbookViewId="0">
      <selection activeCell="H12" sqref="H12"/>
    </sheetView>
  </sheetViews>
  <sheetFormatPr defaultColWidth="9.125" defaultRowHeight="30" customHeight="1"/>
  <cols>
    <col min="1" max="1" width="4.875" style="52" customWidth="1"/>
    <col min="2" max="2" width="27.25" style="52" customWidth="1"/>
    <col min="3" max="20" width="8" style="52" customWidth="1"/>
    <col min="21" max="16384" width="9.125" style="52"/>
  </cols>
  <sheetData>
    <row r="1" spans="1:20" ht="30" customHeight="1">
      <c r="A1" s="124" t="s">
        <v>389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30" customHeight="1">
      <c r="A2" s="125" t="s">
        <v>102</v>
      </c>
      <c r="B2" s="125"/>
      <c r="C2" s="125" t="s">
        <v>10</v>
      </c>
      <c r="D2" s="125"/>
      <c r="E2" s="125"/>
      <c r="F2" s="125" t="s">
        <v>11</v>
      </c>
      <c r="G2" s="125"/>
      <c r="H2" s="125"/>
      <c r="I2" s="125" t="s">
        <v>103</v>
      </c>
      <c r="J2" s="125"/>
      <c r="K2" s="125"/>
      <c r="L2" s="125" t="s">
        <v>13</v>
      </c>
      <c r="M2" s="125"/>
      <c r="N2" s="125"/>
      <c r="O2" s="125" t="s">
        <v>14</v>
      </c>
      <c r="P2" s="125"/>
      <c r="Q2" s="125"/>
      <c r="R2" s="125" t="s">
        <v>67</v>
      </c>
      <c r="S2" s="125"/>
      <c r="T2" s="125"/>
    </row>
    <row r="3" spans="1:20" ht="30" customHeight="1">
      <c r="A3" s="125"/>
      <c r="B3" s="125"/>
      <c r="C3" s="48" t="s">
        <v>6</v>
      </c>
      <c r="D3" s="48" t="s">
        <v>104</v>
      </c>
      <c r="E3" s="48" t="s">
        <v>8</v>
      </c>
      <c r="F3" s="48" t="s">
        <v>6</v>
      </c>
      <c r="G3" s="48" t="s">
        <v>104</v>
      </c>
      <c r="H3" s="48" t="s">
        <v>8</v>
      </c>
      <c r="I3" s="48" t="s">
        <v>6</v>
      </c>
      <c r="J3" s="48" t="s">
        <v>104</v>
      </c>
      <c r="K3" s="48" t="s">
        <v>8</v>
      </c>
      <c r="L3" s="48" t="s">
        <v>6</v>
      </c>
      <c r="M3" s="48" t="s">
        <v>104</v>
      </c>
      <c r="N3" s="48" t="s">
        <v>8</v>
      </c>
      <c r="O3" s="48" t="s">
        <v>6</v>
      </c>
      <c r="P3" s="48" t="s">
        <v>104</v>
      </c>
      <c r="Q3" s="48" t="s">
        <v>8</v>
      </c>
      <c r="R3" s="48" t="s">
        <v>6</v>
      </c>
      <c r="S3" s="48" t="s">
        <v>7</v>
      </c>
      <c r="T3" s="48" t="s">
        <v>8</v>
      </c>
    </row>
    <row r="4" spans="1:20" ht="30" customHeight="1">
      <c r="A4" s="121" t="s">
        <v>9</v>
      </c>
      <c r="B4" s="121"/>
      <c r="C4" s="53">
        <v>189</v>
      </c>
      <c r="D4" s="53">
        <v>53</v>
      </c>
      <c r="E4" s="58">
        <f>C4+D4</f>
        <v>242</v>
      </c>
      <c r="F4" s="53">
        <v>256</v>
      </c>
      <c r="G4" s="53">
        <v>87</v>
      </c>
      <c r="H4" s="58">
        <f>F4+G4</f>
        <v>343</v>
      </c>
      <c r="I4" s="53">
        <v>41</v>
      </c>
      <c r="J4" s="53">
        <v>4</v>
      </c>
      <c r="K4" s="58">
        <f>I4+J4</f>
        <v>45</v>
      </c>
      <c r="L4" s="53">
        <v>146</v>
      </c>
      <c r="M4" s="53">
        <v>35</v>
      </c>
      <c r="N4" s="58">
        <f>L4+M4</f>
        <v>181</v>
      </c>
      <c r="O4" s="53">
        <v>42</v>
      </c>
      <c r="P4" s="53">
        <v>17</v>
      </c>
      <c r="Q4" s="58">
        <f>O4+P4</f>
        <v>59</v>
      </c>
      <c r="R4" s="60">
        <f>O4+L4+I4+F4+C4</f>
        <v>674</v>
      </c>
      <c r="S4" s="60">
        <f t="shared" ref="S4:S53" si="0">P4+M4+J4+G4+D4</f>
        <v>196</v>
      </c>
      <c r="T4" s="60">
        <f>R4+S4</f>
        <v>870</v>
      </c>
    </row>
    <row r="5" spans="1:20" ht="30" customHeight="1">
      <c r="A5" s="121" t="s">
        <v>15</v>
      </c>
      <c r="B5" s="121"/>
      <c r="C5" s="53">
        <v>69</v>
      </c>
      <c r="D5" s="53">
        <v>72</v>
      </c>
      <c r="E5" s="58">
        <f t="shared" ref="E5:E53" si="1">C5+D5</f>
        <v>141</v>
      </c>
      <c r="F5" s="53">
        <v>89</v>
      </c>
      <c r="G5" s="53">
        <v>44</v>
      </c>
      <c r="H5" s="58">
        <f t="shared" ref="H5:H53" si="2">F5+G5</f>
        <v>133</v>
      </c>
      <c r="I5" s="53">
        <v>0</v>
      </c>
      <c r="J5" s="53">
        <v>0</v>
      </c>
      <c r="K5" s="58">
        <f t="shared" ref="K5:K53" si="3">I5+J5</f>
        <v>0</v>
      </c>
      <c r="L5" s="53">
        <v>72</v>
      </c>
      <c r="M5" s="53">
        <v>24</v>
      </c>
      <c r="N5" s="58">
        <f t="shared" ref="N5:N53" si="4">L5+M5</f>
        <v>96</v>
      </c>
      <c r="O5" s="53">
        <v>82</v>
      </c>
      <c r="P5" s="53">
        <v>56</v>
      </c>
      <c r="Q5" s="58">
        <f t="shared" ref="Q5:Q53" si="5">O5+P5</f>
        <v>138</v>
      </c>
      <c r="R5" s="60">
        <f t="shared" ref="R5:R53" si="6">O5+L5+I5+F5+C5</f>
        <v>312</v>
      </c>
      <c r="S5" s="60">
        <f t="shared" si="0"/>
        <v>196</v>
      </c>
      <c r="T5" s="60">
        <f t="shared" ref="T5:T53" si="7">R5+S5</f>
        <v>508</v>
      </c>
    </row>
    <row r="6" spans="1:20" ht="30" customHeight="1">
      <c r="A6" s="121" t="s">
        <v>16</v>
      </c>
      <c r="B6" s="121"/>
      <c r="C6" s="53">
        <v>104</v>
      </c>
      <c r="D6" s="53">
        <v>302</v>
      </c>
      <c r="E6" s="58">
        <f t="shared" si="1"/>
        <v>406</v>
      </c>
      <c r="F6" s="53">
        <v>34</v>
      </c>
      <c r="G6" s="53">
        <v>64</v>
      </c>
      <c r="H6" s="58">
        <f t="shared" si="2"/>
        <v>98</v>
      </c>
      <c r="I6" s="53">
        <v>0</v>
      </c>
      <c r="J6" s="53">
        <v>0</v>
      </c>
      <c r="K6" s="58">
        <f t="shared" si="3"/>
        <v>0</v>
      </c>
      <c r="L6" s="53">
        <v>23</v>
      </c>
      <c r="M6" s="53">
        <v>66</v>
      </c>
      <c r="N6" s="58">
        <f t="shared" si="4"/>
        <v>89</v>
      </c>
      <c r="O6" s="53">
        <v>22</v>
      </c>
      <c r="P6" s="53">
        <v>73</v>
      </c>
      <c r="Q6" s="58">
        <f t="shared" si="5"/>
        <v>95</v>
      </c>
      <c r="R6" s="60">
        <f t="shared" si="6"/>
        <v>183</v>
      </c>
      <c r="S6" s="60">
        <f t="shared" si="0"/>
        <v>505</v>
      </c>
      <c r="T6" s="60">
        <f t="shared" si="7"/>
        <v>688</v>
      </c>
    </row>
    <row r="7" spans="1:20" ht="30" customHeight="1">
      <c r="A7" s="121" t="s">
        <v>17</v>
      </c>
      <c r="B7" s="121"/>
      <c r="C7" s="53">
        <v>232</v>
      </c>
      <c r="D7" s="53">
        <v>94</v>
      </c>
      <c r="E7" s="58">
        <f t="shared" si="1"/>
        <v>326</v>
      </c>
      <c r="F7" s="53">
        <v>192</v>
      </c>
      <c r="G7" s="53">
        <v>48</v>
      </c>
      <c r="H7" s="58">
        <f t="shared" si="2"/>
        <v>240</v>
      </c>
      <c r="I7" s="53">
        <v>24</v>
      </c>
      <c r="J7" s="53">
        <v>3</v>
      </c>
      <c r="K7" s="58">
        <f t="shared" si="3"/>
        <v>27</v>
      </c>
      <c r="L7" s="53">
        <v>83</v>
      </c>
      <c r="M7" s="53">
        <v>24</v>
      </c>
      <c r="N7" s="58">
        <f t="shared" si="4"/>
        <v>107</v>
      </c>
      <c r="O7" s="53">
        <v>150</v>
      </c>
      <c r="P7" s="53">
        <v>49</v>
      </c>
      <c r="Q7" s="58">
        <f t="shared" si="5"/>
        <v>199</v>
      </c>
      <c r="R7" s="60">
        <f t="shared" si="6"/>
        <v>681</v>
      </c>
      <c r="S7" s="60">
        <f t="shared" si="0"/>
        <v>218</v>
      </c>
      <c r="T7" s="60">
        <f t="shared" si="7"/>
        <v>899</v>
      </c>
    </row>
    <row r="8" spans="1:20" ht="30" customHeight="1">
      <c r="A8" s="121" t="s">
        <v>19</v>
      </c>
      <c r="B8" s="121"/>
      <c r="C8" s="53">
        <v>42</v>
      </c>
      <c r="D8" s="53">
        <v>65</v>
      </c>
      <c r="E8" s="58">
        <f t="shared" si="1"/>
        <v>107</v>
      </c>
      <c r="F8" s="53">
        <v>67</v>
      </c>
      <c r="G8" s="53">
        <v>54</v>
      </c>
      <c r="H8" s="58">
        <f t="shared" si="2"/>
        <v>121</v>
      </c>
      <c r="I8" s="53">
        <v>0</v>
      </c>
      <c r="J8" s="53">
        <v>0</v>
      </c>
      <c r="K8" s="58">
        <f t="shared" si="3"/>
        <v>0</v>
      </c>
      <c r="L8" s="53">
        <v>25</v>
      </c>
      <c r="M8" s="53">
        <v>21</v>
      </c>
      <c r="N8" s="58">
        <f t="shared" si="4"/>
        <v>46</v>
      </c>
      <c r="O8" s="53">
        <v>27</v>
      </c>
      <c r="P8" s="53">
        <v>29</v>
      </c>
      <c r="Q8" s="58">
        <f t="shared" si="5"/>
        <v>56</v>
      </c>
      <c r="R8" s="60">
        <f t="shared" si="6"/>
        <v>161</v>
      </c>
      <c r="S8" s="60">
        <f t="shared" si="0"/>
        <v>169</v>
      </c>
      <c r="T8" s="60">
        <f t="shared" si="7"/>
        <v>330</v>
      </c>
    </row>
    <row r="9" spans="1:20" ht="30" customHeight="1">
      <c r="A9" s="121" t="s">
        <v>390</v>
      </c>
      <c r="B9" s="121"/>
      <c r="C9" s="53">
        <v>439</v>
      </c>
      <c r="D9" s="53">
        <v>72</v>
      </c>
      <c r="E9" s="58">
        <f t="shared" si="1"/>
        <v>511</v>
      </c>
      <c r="F9" s="53">
        <v>162</v>
      </c>
      <c r="G9" s="53">
        <v>14</v>
      </c>
      <c r="H9" s="58">
        <f t="shared" si="2"/>
        <v>176</v>
      </c>
      <c r="I9" s="53">
        <v>0</v>
      </c>
      <c r="J9" s="53">
        <v>0</v>
      </c>
      <c r="K9" s="58">
        <f t="shared" si="3"/>
        <v>0</v>
      </c>
      <c r="L9" s="53">
        <v>185</v>
      </c>
      <c r="M9" s="53">
        <v>34</v>
      </c>
      <c r="N9" s="58">
        <f t="shared" si="4"/>
        <v>219</v>
      </c>
      <c r="O9" s="53">
        <v>191</v>
      </c>
      <c r="P9" s="53">
        <v>17</v>
      </c>
      <c r="Q9" s="58">
        <f t="shared" si="5"/>
        <v>208</v>
      </c>
      <c r="R9" s="60">
        <f t="shared" si="6"/>
        <v>977</v>
      </c>
      <c r="S9" s="60">
        <f t="shared" si="0"/>
        <v>137</v>
      </c>
      <c r="T9" s="60">
        <f t="shared" si="7"/>
        <v>1114</v>
      </c>
    </row>
    <row r="10" spans="1:20" ht="30" customHeight="1">
      <c r="A10" s="121" t="s">
        <v>22</v>
      </c>
      <c r="B10" s="121"/>
      <c r="C10" s="53">
        <v>32</v>
      </c>
      <c r="D10" s="53">
        <v>25</v>
      </c>
      <c r="E10" s="58">
        <f t="shared" si="1"/>
        <v>57</v>
      </c>
      <c r="F10" s="53">
        <v>62</v>
      </c>
      <c r="G10" s="53">
        <v>33</v>
      </c>
      <c r="H10" s="58">
        <f t="shared" si="2"/>
        <v>95</v>
      </c>
      <c r="I10" s="53">
        <v>0</v>
      </c>
      <c r="J10" s="53">
        <v>0</v>
      </c>
      <c r="K10" s="58">
        <f t="shared" si="3"/>
        <v>0</v>
      </c>
      <c r="L10" s="53">
        <v>35</v>
      </c>
      <c r="M10" s="53">
        <v>19</v>
      </c>
      <c r="N10" s="58">
        <f t="shared" si="4"/>
        <v>54</v>
      </c>
      <c r="O10" s="53">
        <v>56</v>
      </c>
      <c r="P10" s="53">
        <v>26</v>
      </c>
      <c r="Q10" s="58">
        <f t="shared" si="5"/>
        <v>82</v>
      </c>
      <c r="R10" s="60">
        <f t="shared" si="6"/>
        <v>185</v>
      </c>
      <c r="S10" s="60">
        <f t="shared" si="0"/>
        <v>103</v>
      </c>
      <c r="T10" s="60">
        <f t="shared" si="7"/>
        <v>288</v>
      </c>
    </row>
    <row r="11" spans="1:20" ht="30" customHeight="1">
      <c r="A11" s="121" t="s">
        <v>337</v>
      </c>
      <c r="B11" s="121"/>
      <c r="C11" s="53">
        <v>0</v>
      </c>
      <c r="D11" s="53">
        <v>0</v>
      </c>
      <c r="E11" s="58">
        <f t="shared" si="1"/>
        <v>0</v>
      </c>
      <c r="F11" s="53">
        <v>0</v>
      </c>
      <c r="G11" s="53">
        <v>0</v>
      </c>
      <c r="H11" s="58">
        <f t="shared" si="2"/>
        <v>0</v>
      </c>
      <c r="I11" s="53">
        <v>0</v>
      </c>
      <c r="J11" s="53">
        <v>0</v>
      </c>
      <c r="K11" s="58">
        <f t="shared" si="3"/>
        <v>0</v>
      </c>
      <c r="L11" s="53">
        <v>0</v>
      </c>
      <c r="M11" s="53">
        <v>0</v>
      </c>
      <c r="N11" s="58">
        <f t="shared" si="4"/>
        <v>0</v>
      </c>
      <c r="O11" s="53">
        <v>0</v>
      </c>
      <c r="P11" s="53">
        <v>0</v>
      </c>
      <c r="Q11" s="58">
        <f t="shared" si="5"/>
        <v>0</v>
      </c>
      <c r="R11" s="60">
        <f t="shared" si="6"/>
        <v>0</v>
      </c>
      <c r="S11" s="60">
        <f t="shared" si="0"/>
        <v>0</v>
      </c>
      <c r="T11" s="60">
        <f t="shared" si="7"/>
        <v>0</v>
      </c>
    </row>
    <row r="12" spans="1:20" ht="30" customHeight="1">
      <c r="A12" s="121" t="s">
        <v>28</v>
      </c>
      <c r="B12" s="121"/>
      <c r="C12" s="53">
        <v>0</v>
      </c>
      <c r="D12" s="53">
        <v>0</v>
      </c>
      <c r="E12" s="58">
        <f t="shared" si="1"/>
        <v>0</v>
      </c>
      <c r="F12" s="53">
        <v>9</v>
      </c>
      <c r="G12" s="53">
        <v>43</v>
      </c>
      <c r="H12" s="58">
        <f t="shared" si="2"/>
        <v>52</v>
      </c>
      <c r="I12" s="53">
        <v>0</v>
      </c>
      <c r="J12" s="53">
        <v>0</v>
      </c>
      <c r="K12" s="58">
        <f t="shared" si="3"/>
        <v>0</v>
      </c>
      <c r="L12" s="53">
        <v>9</v>
      </c>
      <c r="M12" s="53">
        <v>4</v>
      </c>
      <c r="N12" s="58">
        <f t="shared" si="4"/>
        <v>13</v>
      </c>
      <c r="O12" s="53">
        <v>0</v>
      </c>
      <c r="P12" s="53">
        <v>0</v>
      </c>
      <c r="Q12" s="58">
        <f t="shared" si="5"/>
        <v>0</v>
      </c>
      <c r="R12" s="60">
        <f t="shared" si="6"/>
        <v>18</v>
      </c>
      <c r="S12" s="60">
        <f t="shared" si="0"/>
        <v>47</v>
      </c>
      <c r="T12" s="60">
        <f t="shared" si="7"/>
        <v>65</v>
      </c>
    </row>
    <row r="13" spans="1:20" ht="30" customHeight="1">
      <c r="A13" s="121" t="s">
        <v>23</v>
      </c>
      <c r="B13" s="121"/>
      <c r="C13" s="53">
        <v>0</v>
      </c>
      <c r="D13" s="53">
        <v>0</v>
      </c>
      <c r="E13" s="58">
        <f t="shared" si="1"/>
        <v>0</v>
      </c>
      <c r="F13" s="53">
        <v>0</v>
      </c>
      <c r="G13" s="53">
        <v>0</v>
      </c>
      <c r="H13" s="58">
        <f t="shared" si="2"/>
        <v>0</v>
      </c>
      <c r="I13" s="53">
        <v>27</v>
      </c>
      <c r="J13" s="53">
        <v>9</v>
      </c>
      <c r="K13" s="58">
        <f t="shared" si="3"/>
        <v>36</v>
      </c>
      <c r="L13" s="53">
        <v>0</v>
      </c>
      <c r="M13" s="53">
        <v>0</v>
      </c>
      <c r="N13" s="58">
        <f t="shared" si="4"/>
        <v>0</v>
      </c>
      <c r="O13" s="53">
        <v>101</v>
      </c>
      <c r="P13" s="53">
        <v>35</v>
      </c>
      <c r="Q13" s="58">
        <f t="shared" si="5"/>
        <v>136</v>
      </c>
      <c r="R13" s="60">
        <f t="shared" si="6"/>
        <v>128</v>
      </c>
      <c r="S13" s="60">
        <f t="shared" si="0"/>
        <v>44</v>
      </c>
      <c r="T13" s="60">
        <f t="shared" si="7"/>
        <v>172</v>
      </c>
    </row>
    <row r="14" spans="1:20" ht="30" customHeight="1">
      <c r="A14" s="123" t="s">
        <v>24</v>
      </c>
      <c r="B14" s="49" t="s">
        <v>24</v>
      </c>
      <c r="C14" s="53">
        <v>88</v>
      </c>
      <c r="D14" s="53">
        <v>45</v>
      </c>
      <c r="E14" s="58">
        <f t="shared" si="1"/>
        <v>133</v>
      </c>
      <c r="F14" s="53">
        <v>34</v>
      </c>
      <c r="G14" s="53">
        <v>14</v>
      </c>
      <c r="H14" s="58">
        <f t="shared" si="2"/>
        <v>48</v>
      </c>
      <c r="I14" s="53"/>
      <c r="J14" s="53"/>
      <c r="K14" s="58">
        <f t="shared" si="3"/>
        <v>0</v>
      </c>
      <c r="L14" s="53">
        <v>50</v>
      </c>
      <c r="M14" s="53">
        <v>27</v>
      </c>
      <c r="N14" s="58">
        <f t="shared" si="4"/>
        <v>77</v>
      </c>
      <c r="O14" s="53">
        <v>43</v>
      </c>
      <c r="P14" s="53">
        <v>33</v>
      </c>
      <c r="Q14" s="58">
        <f t="shared" si="5"/>
        <v>76</v>
      </c>
      <c r="R14" s="60">
        <f t="shared" si="6"/>
        <v>215</v>
      </c>
      <c r="S14" s="60">
        <f t="shared" si="0"/>
        <v>119</v>
      </c>
      <c r="T14" s="60">
        <f t="shared" si="7"/>
        <v>334</v>
      </c>
    </row>
    <row r="15" spans="1:20" ht="30" customHeight="1">
      <c r="A15" s="123"/>
      <c r="B15" s="49" t="s">
        <v>391</v>
      </c>
      <c r="C15" s="53">
        <v>0</v>
      </c>
      <c r="D15" s="53">
        <v>0</v>
      </c>
      <c r="E15" s="58">
        <f t="shared" si="1"/>
        <v>0</v>
      </c>
      <c r="F15" s="53">
        <v>0</v>
      </c>
      <c r="G15" s="53">
        <v>0</v>
      </c>
      <c r="H15" s="58">
        <f t="shared" si="2"/>
        <v>0</v>
      </c>
      <c r="I15" s="53">
        <v>12</v>
      </c>
      <c r="J15" s="53">
        <v>9</v>
      </c>
      <c r="K15" s="58">
        <f t="shared" si="3"/>
        <v>21</v>
      </c>
      <c r="L15" s="53">
        <v>0</v>
      </c>
      <c r="M15" s="53">
        <v>0</v>
      </c>
      <c r="N15" s="58">
        <f t="shared" si="4"/>
        <v>0</v>
      </c>
      <c r="O15" s="53">
        <v>0</v>
      </c>
      <c r="P15" s="53">
        <v>0</v>
      </c>
      <c r="Q15" s="58">
        <f t="shared" si="5"/>
        <v>0</v>
      </c>
      <c r="R15" s="60">
        <f t="shared" si="6"/>
        <v>12</v>
      </c>
      <c r="S15" s="60">
        <f t="shared" si="0"/>
        <v>9</v>
      </c>
      <c r="T15" s="60">
        <f t="shared" si="7"/>
        <v>21</v>
      </c>
    </row>
    <row r="16" spans="1:20" ht="30" customHeight="1">
      <c r="A16" s="123"/>
      <c r="B16" s="49" t="s">
        <v>367</v>
      </c>
      <c r="C16" s="53">
        <v>0</v>
      </c>
      <c r="D16" s="53">
        <v>0</v>
      </c>
      <c r="E16" s="58">
        <f t="shared" si="1"/>
        <v>0</v>
      </c>
      <c r="F16" s="53">
        <v>0</v>
      </c>
      <c r="G16" s="53">
        <v>0</v>
      </c>
      <c r="H16" s="58">
        <f t="shared" si="2"/>
        <v>0</v>
      </c>
      <c r="I16" s="53">
        <v>3</v>
      </c>
      <c r="J16" s="53">
        <v>6</v>
      </c>
      <c r="K16" s="58">
        <f t="shared" si="3"/>
        <v>9</v>
      </c>
      <c r="L16" s="53"/>
      <c r="M16" s="53"/>
      <c r="N16" s="58">
        <f t="shared" si="4"/>
        <v>0</v>
      </c>
      <c r="O16" s="53">
        <v>0</v>
      </c>
      <c r="P16" s="53">
        <v>0</v>
      </c>
      <c r="Q16" s="58">
        <f t="shared" si="5"/>
        <v>0</v>
      </c>
      <c r="R16" s="60">
        <f t="shared" si="6"/>
        <v>3</v>
      </c>
      <c r="S16" s="60">
        <f t="shared" si="0"/>
        <v>6</v>
      </c>
      <c r="T16" s="60">
        <f t="shared" si="7"/>
        <v>9</v>
      </c>
    </row>
    <row r="17" spans="1:20" ht="30" customHeight="1">
      <c r="A17" s="123"/>
      <c r="B17" s="49" t="s">
        <v>392</v>
      </c>
      <c r="C17" s="53">
        <v>0</v>
      </c>
      <c r="D17" s="53">
        <v>0</v>
      </c>
      <c r="E17" s="58">
        <f t="shared" si="1"/>
        <v>0</v>
      </c>
      <c r="F17" s="53">
        <v>6</v>
      </c>
      <c r="G17" s="53">
        <v>4</v>
      </c>
      <c r="H17" s="58">
        <f t="shared" si="2"/>
        <v>10</v>
      </c>
      <c r="I17" s="53">
        <v>0</v>
      </c>
      <c r="J17" s="53">
        <v>0</v>
      </c>
      <c r="K17" s="58">
        <f t="shared" si="3"/>
        <v>0</v>
      </c>
      <c r="L17" s="53">
        <v>0</v>
      </c>
      <c r="M17" s="53">
        <v>0</v>
      </c>
      <c r="N17" s="58">
        <f t="shared" si="4"/>
        <v>0</v>
      </c>
      <c r="O17" s="53">
        <v>0</v>
      </c>
      <c r="P17" s="53">
        <v>0</v>
      </c>
      <c r="Q17" s="58">
        <f t="shared" si="5"/>
        <v>0</v>
      </c>
      <c r="R17" s="60">
        <f t="shared" si="6"/>
        <v>6</v>
      </c>
      <c r="S17" s="60">
        <f t="shared" si="0"/>
        <v>4</v>
      </c>
      <c r="T17" s="60">
        <f t="shared" si="7"/>
        <v>10</v>
      </c>
    </row>
    <row r="18" spans="1:20" ht="30" customHeight="1">
      <c r="A18" s="123"/>
      <c r="B18" s="57" t="s">
        <v>136</v>
      </c>
      <c r="C18" s="58">
        <f>SUM(C14:C17)</f>
        <v>88</v>
      </c>
      <c r="D18" s="58">
        <f t="shared" ref="D18:P18" si="8">SUM(D14:D17)</f>
        <v>45</v>
      </c>
      <c r="E18" s="58">
        <f t="shared" si="1"/>
        <v>133</v>
      </c>
      <c r="F18" s="58">
        <f t="shared" si="8"/>
        <v>40</v>
      </c>
      <c r="G18" s="58">
        <f t="shared" si="8"/>
        <v>18</v>
      </c>
      <c r="H18" s="58">
        <f t="shared" si="2"/>
        <v>58</v>
      </c>
      <c r="I18" s="58">
        <f t="shared" si="8"/>
        <v>15</v>
      </c>
      <c r="J18" s="58">
        <f t="shared" si="8"/>
        <v>15</v>
      </c>
      <c r="K18" s="58">
        <f t="shared" si="3"/>
        <v>30</v>
      </c>
      <c r="L18" s="58">
        <f t="shared" si="8"/>
        <v>50</v>
      </c>
      <c r="M18" s="58">
        <f t="shared" si="8"/>
        <v>27</v>
      </c>
      <c r="N18" s="58">
        <f t="shared" si="4"/>
        <v>77</v>
      </c>
      <c r="O18" s="58">
        <f t="shared" si="8"/>
        <v>43</v>
      </c>
      <c r="P18" s="58">
        <f t="shared" si="8"/>
        <v>33</v>
      </c>
      <c r="Q18" s="58">
        <f t="shared" si="5"/>
        <v>76</v>
      </c>
      <c r="R18" s="60">
        <f t="shared" si="6"/>
        <v>236</v>
      </c>
      <c r="S18" s="60">
        <f t="shared" si="0"/>
        <v>138</v>
      </c>
      <c r="T18" s="60">
        <f t="shared" si="7"/>
        <v>374</v>
      </c>
    </row>
    <row r="19" spans="1:20" ht="30" customHeight="1">
      <c r="A19" s="121" t="s">
        <v>393</v>
      </c>
      <c r="B19" s="121"/>
      <c r="C19" s="53">
        <v>0</v>
      </c>
      <c r="D19" s="53">
        <v>0</v>
      </c>
      <c r="E19" s="58">
        <f t="shared" si="1"/>
        <v>0</v>
      </c>
      <c r="F19" s="53">
        <v>0</v>
      </c>
      <c r="G19" s="53">
        <v>0</v>
      </c>
      <c r="H19" s="58">
        <f t="shared" si="2"/>
        <v>0</v>
      </c>
      <c r="I19" s="53"/>
      <c r="J19" s="53"/>
      <c r="K19" s="58">
        <f t="shared" si="3"/>
        <v>0</v>
      </c>
      <c r="L19" s="53">
        <v>0</v>
      </c>
      <c r="M19" s="53">
        <v>0</v>
      </c>
      <c r="N19" s="58">
        <f t="shared" si="4"/>
        <v>0</v>
      </c>
      <c r="O19" s="53">
        <v>85</v>
      </c>
      <c r="P19" s="53">
        <v>8</v>
      </c>
      <c r="Q19" s="58">
        <f t="shared" si="5"/>
        <v>93</v>
      </c>
      <c r="R19" s="60">
        <f t="shared" si="6"/>
        <v>85</v>
      </c>
      <c r="S19" s="60">
        <f t="shared" si="0"/>
        <v>8</v>
      </c>
      <c r="T19" s="60">
        <f t="shared" si="7"/>
        <v>93</v>
      </c>
    </row>
    <row r="20" spans="1:20" ht="30" customHeight="1">
      <c r="A20" s="123" t="s">
        <v>79</v>
      </c>
      <c r="B20" s="49" t="s">
        <v>394</v>
      </c>
      <c r="C20" s="53">
        <v>613</v>
      </c>
      <c r="D20" s="53">
        <v>538</v>
      </c>
      <c r="E20" s="58">
        <f t="shared" si="1"/>
        <v>1151</v>
      </c>
      <c r="F20" s="53">
        <v>394</v>
      </c>
      <c r="G20" s="53">
        <v>331</v>
      </c>
      <c r="H20" s="58">
        <f t="shared" si="2"/>
        <v>725</v>
      </c>
      <c r="I20" s="53"/>
      <c r="J20" s="53"/>
      <c r="K20" s="58">
        <f t="shared" si="3"/>
        <v>0</v>
      </c>
      <c r="L20" s="53">
        <v>132</v>
      </c>
      <c r="M20" s="53">
        <v>112</v>
      </c>
      <c r="N20" s="58">
        <f t="shared" si="4"/>
        <v>244</v>
      </c>
      <c r="O20" s="53">
        <v>227</v>
      </c>
      <c r="P20" s="53">
        <v>185</v>
      </c>
      <c r="Q20" s="58">
        <f t="shared" si="5"/>
        <v>412</v>
      </c>
      <c r="R20" s="60">
        <f t="shared" si="6"/>
        <v>1366</v>
      </c>
      <c r="S20" s="60">
        <f t="shared" si="0"/>
        <v>1166</v>
      </c>
      <c r="T20" s="60">
        <f t="shared" si="7"/>
        <v>2532</v>
      </c>
    </row>
    <row r="21" spans="1:20" ht="30" customHeight="1">
      <c r="A21" s="123"/>
      <c r="B21" s="49" t="s">
        <v>395</v>
      </c>
      <c r="C21" s="53">
        <v>0</v>
      </c>
      <c r="D21" s="53">
        <v>0</v>
      </c>
      <c r="E21" s="58">
        <f t="shared" si="1"/>
        <v>0</v>
      </c>
      <c r="F21" s="53">
        <v>0</v>
      </c>
      <c r="G21" s="53">
        <v>0</v>
      </c>
      <c r="H21" s="58">
        <f t="shared" si="2"/>
        <v>0</v>
      </c>
      <c r="I21" s="53">
        <v>38</v>
      </c>
      <c r="J21" s="53">
        <v>28</v>
      </c>
      <c r="K21" s="58">
        <f t="shared" si="3"/>
        <v>66</v>
      </c>
      <c r="L21" s="53">
        <v>0</v>
      </c>
      <c r="M21" s="53">
        <v>0</v>
      </c>
      <c r="N21" s="58">
        <f t="shared" si="4"/>
        <v>0</v>
      </c>
      <c r="O21" s="53">
        <v>0</v>
      </c>
      <c r="P21" s="53">
        <v>0</v>
      </c>
      <c r="Q21" s="58">
        <f t="shared" si="5"/>
        <v>0</v>
      </c>
      <c r="R21" s="60">
        <f t="shared" si="6"/>
        <v>38</v>
      </c>
      <c r="S21" s="60">
        <f t="shared" si="0"/>
        <v>28</v>
      </c>
      <c r="T21" s="60">
        <f t="shared" si="7"/>
        <v>66</v>
      </c>
    </row>
    <row r="22" spans="1:20" ht="30" customHeight="1">
      <c r="A22" s="123"/>
      <c r="B22" s="49" t="s">
        <v>396</v>
      </c>
      <c r="C22" s="53">
        <v>0</v>
      </c>
      <c r="D22" s="53">
        <v>0</v>
      </c>
      <c r="E22" s="58">
        <f t="shared" si="1"/>
        <v>0</v>
      </c>
      <c r="F22" s="53">
        <v>0</v>
      </c>
      <c r="G22" s="53">
        <v>0</v>
      </c>
      <c r="H22" s="58">
        <f t="shared" si="2"/>
        <v>0</v>
      </c>
      <c r="I22" s="53">
        <v>16</v>
      </c>
      <c r="J22" s="53">
        <v>2</v>
      </c>
      <c r="K22" s="58">
        <f t="shared" si="3"/>
        <v>18</v>
      </c>
      <c r="L22" s="53">
        <v>0</v>
      </c>
      <c r="M22" s="53">
        <v>0</v>
      </c>
      <c r="N22" s="58">
        <f t="shared" si="4"/>
        <v>0</v>
      </c>
      <c r="O22" s="53">
        <v>0</v>
      </c>
      <c r="P22" s="53">
        <v>0</v>
      </c>
      <c r="Q22" s="58">
        <f t="shared" si="5"/>
        <v>0</v>
      </c>
      <c r="R22" s="60">
        <f t="shared" si="6"/>
        <v>16</v>
      </c>
      <c r="S22" s="60">
        <f t="shared" si="0"/>
        <v>2</v>
      </c>
      <c r="T22" s="60">
        <f t="shared" si="7"/>
        <v>18</v>
      </c>
    </row>
    <row r="23" spans="1:20" ht="30" customHeight="1">
      <c r="A23" s="123"/>
      <c r="B23" s="57" t="s">
        <v>137</v>
      </c>
      <c r="C23" s="58">
        <f>SUM(C20:C22)</f>
        <v>613</v>
      </c>
      <c r="D23" s="58">
        <f t="shared" ref="D23:P23" si="9">SUM(D20:D22)</f>
        <v>538</v>
      </c>
      <c r="E23" s="58">
        <f t="shared" si="1"/>
        <v>1151</v>
      </c>
      <c r="F23" s="58">
        <f t="shared" si="9"/>
        <v>394</v>
      </c>
      <c r="G23" s="58">
        <f t="shared" si="9"/>
        <v>331</v>
      </c>
      <c r="H23" s="58">
        <f t="shared" si="2"/>
        <v>725</v>
      </c>
      <c r="I23" s="58">
        <f t="shared" si="9"/>
        <v>54</v>
      </c>
      <c r="J23" s="58">
        <f t="shared" si="9"/>
        <v>30</v>
      </c>
      <c r="K23" s="58">
        <f t="shared" si="3"/>
        <v>84</v>
      </c>
      <c r="L23" s="58">
        <f t="shared" si="9"/>
        <v>132</v>
      </c>
      <c r="M23" s="58">
        <f t="shared" si="9"/>
        <v>112</v>
      </c>
      <c r="N23" s="58">
        <f t="shared" si="4"/>
        <v>244</v>
      </c>
      <c r="O23" s="58">
        <f t="shared" si="9"/>
        <v>227</v>
      </c>
      <c r="P23" s="58">
        <f t="shared" si="9"/>
        <v>185</v>
      </c>
      <c r="Q23" s="58">
        <f t="shared" si="5"/>
        <v>412</v>
      </c>
      <c r="R23" s="60">
        <f t="shared" si="6"/>
        <v>1420</v>
      </c>
      <c r="S23" s="60">
        <f t="shared" si="0"/>
        <v>1196</v>
      </c>
      <c r="T23" s="60">
        <f t="shared" si="7"/>
        <v>2616</v>
      </c>
    </row>
    <row r="24" spans="1:20" ht="30" customHeight="1">
      <c r="A24" s="123" t="s">
        <v>60</v>
      </c>
      <c r="B24" s="49" t="s">
        <v>397</v>
      </c>
      <c r="C24" s="53">
        <v>879</v>
      </c>
      <c r="D24" s="53">
        <v>437</v>
      </c>
      <c r="E24" s="58">
        <f t="shared" si="1"/>
        <v>1316</v>
      </c>
      <c r="F24" s="53">
        <v>680</v>
      </c>
      <c r="G24" s="53">
        <v>258</v>
      </c>
      <c r="H24" s="58">
        <f t="shared" si="2"/>
        <v>938</v>
      </c>
      <c r="I24" s="53">
        <v>28</v>
      </c>
      <c r="J24" s="53">
        <v>8</v>
      </c>
      <c r="K24" s="58">
        <f t="shared" si="3"/>
        <v>36</v>
      </c>
      <c r="L24" s="53">
        <v>395</v>
      </c>
      <c r="M24" s="53">
        <v>148</v>
      </c>
      <c r="N24" s="58">
        <f t="shared" si="4"/>
        <v>543</v>
      </c>
      <c r="O24" s="53">
        <v>39</v>
      </c>
      <c r="P24" s="53">
        <v>27</v>
      </c>
      <c r="Q24" s="58">
        <f t="shared" si="5"/>
        <v>66</v>
      </c>
      <c r="R24" s="60">
        <f t="shared" si="6"/>
        <v>2021</v>
      </c>
      <c r="S24" s="60">
        <f t="shared" si="0"/>
        <v>878</v>
      </c>
      <c r="T24" s="60">
        <f t="shared" si="7"/>
        <v>2899</v>
      </c>
    </row>
    <row r="25" spans="1:20" ht="30" customHeight="1">
      <c r="A25" s="123"/>
      <c r="B25" s="49" t="s">
        <v>398</v>
      </c>
      <c r="C25" s="53"/>
      <c r="D25" s="53"/>
      <c r="E25" s="58">
        <f t="shared" si="1"/>
        <v>0</v>
      </c>
      <c r="F25" s="53">
        <v>0</v>
      </c>
      <c r="G25" s="53">
        <v>0</v>
      </c>
      <c r="H25" s="58">
        <f t="shared" si="2"/>
        <v>0</v>
      </c>
      <c r="I25" s="53">
        <v>0</v>
      </c>
      <c r="J25" s="53">
        <v>0</v>
      </c>
      <c r="K25" s="58">
        <f t="shared" si="3"/>
        <v>0</v>
      </c>
      <c r="L25" s="53">
        <v>47</v>
      </c>
      <c r="M25" s="53">
        <v>36</v>
      </c>
      <c r="N25" s="58">
        <f t="shared" si="4"/>
        <v>83</v>
      </c>
      <c r="O25" s="53">
        <v>0</v>
      </c>
      <c r="P25" s="53">
        <v>0</v>
      </c>
      <c r="Q25" s="58">
        <f t="shared" si="5"/>
        <v>0</v>
      </c>
      <c r="R25" s="60">
        <f t="shared" si="6"/>
        <v>47</v>
      </c>
      <c r="S25" s="60">
        <f t="shared" si="0"/>
        <v>36</v>
      </c>
      <c r="T25" s="60">
        <f t="shared" si="7"/>
        <v>83</v>
      </c>
    </row>
    <row r="26" spans="1:20" ht="30" customHeight="1">
      <c r="A26" s="123"/>
      <c r="B26" s="57" t="s">
        <v>134</v>
      </c>
      <c r="C26" s="59">
        <f>SUM(C24:C25)</f>
        <v>879</v>
      </c>
      <c r="D26" s="59">
        <f t="shared" ref="D26:P26" si="10">SUM(D24:D25)</f>
        <v>437</v>
      </c>
      <c r="E26" s="59">
        <f t="shared" si="1"/>
        <v>1316</v>
      </c>
      <c r="F26" s="59">
        <f t="shared" si="10"/>
        <v>680</v>
      </c>
      <c r="G26" s="59">
        <f t="shared" si="10"/>
        <v>258</v>
      </c>
      <c r="H26" s="59">
        <f t="shared" si="2"/>
        <v>938</v>
      </c>
      <c r="I26" s="59">
        <f t="shared" si="10"/>
        <v>28</v>
      </c>
      <c r="J26" s="59">
        <f t="shared" si="10"/>
        <v>8</v>
      </c>
      <c r="K26" s="59">
        <f t="shared" si="3"/>
        <v>36</v>
      </c>
      <c r="L26" s="59">
        <f t="shared" si="10"/>
        <v>442</v>
      </c>
      <c r="M26" s="59">
        <f t="shared" si="10"/>
        <v>184</v>
      </c>
      <c r="N26" s="59">
        <f t="shared" si="4"/>
        <v>626</v>
      </c>
      <c r="O26" s="59">
        <f t="shared" si="10"/>
        <v>39</v>
      </c>
      <c r="P26" s="59">
        <f t="shared" si="10"/>
        <v>27</v>
      </c>
      <c r="Q26" s="59">
        <f t="shared" si="5"/>
        <v>66</v>
      </c>
      <c r="R26" s="61">
        <f t="shared" si="6"/>
        <v>2068</v>
      </c>
      <c r="S26" s="61">
        <f t="shared" si="0"/>
        <v>914</v>
      </c>
      <c r="T26" s="61">
        <f t="shared" si="7"/>
        <v>2982</v>
      </c>
    </row>
    <row r="27" spans="1:20" ht="30" customHeight="1">
      <c r="A27" s="123" t="s">
        <v>55</v>
      </c>
      <c r="B27" s="49" t="s">
        <v>399</v>
      </c>
      <c r="C27" s="53">
        <v>899</v>
      </c>
      <c r="D27" s="53">
        <v>425</v>
      </c>
      <c r="E27" s="58">
        <f t="shared" si="1"/>
        <v>1324</v>
      </c>
      <c r="F27" s="53">
        <v>529</v>
      </c>
      <c r="G27" s="53">
        <v>141</v>
      </c>
      <c r="H27" s="58">
        <f t="shared" si="2"/>
        <v>670</v>
      </c>
      <c r="I27" s="53"/>
      <c r="J27" s="53"/>
      <c r="K27" s="58">
        <f t="shared" si="3"/>
        <v>0</v>
      </c>
      <c r="L27" s="53">
        <v>121</v>
      </c>
      <c r="M27" s="53">
        <v>26</v>
      </c>
      <c r="N27" s="58">
        <f t="shared" si="4"/>
        <v>147</v>
      </c>
      <c r="O27" s="53">
        <v>34</v>
      </c>
      <c r="P27" s="53">
        <v>11</v>
      </c>
      <c r="Q27" s="58">
        <f t="shared" si="5"/>
        <v>45</v>
      </c>
      <c r="R27" s="60">
        <f t="shared" si="6"/>
        <v>1583</v>
      </c>
      <c r="S27" s="60">
        <f t="shared" si="0"/>
        <v>603</v>
      </c>
      <c r="T27" s="60">
        <f t="shared" si="7"/>
        <v>2186</v>
      </c>
    </row>
    <row r="28" spans="1:20" ht="30" customHeight="1">
      <c r="A28" s="123"/>
      <c r="B28" s="49" t="s">
        <v>113</v>
      </c>
      <c r="C28" s="53">
        <v>0</v>
      </c>
      <c r="D28" s="53">
        <v>0</v>
      </c>
      <c r="E28" s="58">
        <f t="shared" si="1"/>
        <v>0</v>
      </c>
      <c r="F28" s="53">
        <v>0</v>
      </c>
      <c r="G28" s="53">
        <v>0</v>
      </c>
      <c r="H28" s="58">
        <f t="shared" si="2"/>
        <v>0</v>
      </c>
      <c r="I28" s="53">
        <v>96</v>
      </c>
      <c r="J28" s="53">
        <v>16</v>
      </c>
      <c r="K28" s="58">
        <f t="shared" si="3"/>
        <v>112</v>
      </c>
      <c r="L28" s="53">
        <v>0</v>
      </c>
      <c r="M28" s="53">
        <v>0</v>
      </c>
      <c r="N28" s="58">
        <f t="shared" si="4"/>
        <v>0</v>
      </c>
      <c r="O28" s="53">
        <v>0</v>
      </c>
      <c r="P28" s="53">
        <v>0</v>
      </c>
      <c r="Q28" s="58">
        <f t="shared" si="5"/>
        <v>0</v>
      </c>
      <c r="R28" s="60">
        <f t="shared" si="6"/>
        <v>96</v>
      </c>
      <c r="S28" s="60">
        <f t="shared" si="0"/>
        <v>16</v>
      </c>
      <c r="T28" s="60">
        <f t="shared" si="7"/>
        <v>112</v>
      </c>
    </row>
    <row r="29" spans="1:20" ht="30" customHeight="1">
      <c r="A29" s="123"/>
      <c r="B29" s="54" t="s">
        <v>400</v>
      </c>
      <c r="C29" s="53">
        <v>0</v>
      </c>
      <c r="D29" s="53">
        <v>0</v>
      </c>
      <c r="E29" s="58">
        <f t="shared" si="1"/>
        <v>0</v>
      </c>
      <c r="F29" s="53">
        <v>0</v>
      </c>
      <c r="G29" s="53">
        <v>0</v>
      </c>
      <c r="H29" s="58">
        <f t="shared" si="2"/>
        <v>0</v>
      </c>
      <c r="I29" s="53">
        <v>91</v>
      </c>
      <c r="J29" s="53">
        <v>16</v>
      </c>
      <c r="K29" s="58">
        <f t="shared" si="3"/>
        <v>107</v>
      </c>
      <c r="L29" s="53">
        <v>0</v>
      </c>
      <c r="M29" s="53">
        <v>0</v>
      </c>
      <c r="N29" s="58">
        <f t="shared" si="4"/>
        <v>0</v>
      </c>
      <c r="O29" s="53">
        <v>0</v>
      </c>
      <c r="P29" s="53">
        <v>0</v>
      </c>
      <c r="Q29" s="58">
        <f t="shared" si="5"/>
        <v>0</v>
      </c>
      <c r="R29" s="60">
        <f t="shared" si="6"/>
        <v>91</v>
      </c>
      <c r="S29" s="60">
        <f t="shared" si="0"/>
        <v>16</v>
      </c>
      <c r="T29" s="60">
        <f t="shared" si="7"/>
        <v>107</v>
      </c>
    </row>
    <row r="30" spans="1:20" ht="30" customHeight="1">
      <c r="A30" s="123"/>
      <c r="B30" s="57" t="s">
        <v>139</v>
      </c>
      <c r="C30" s="58">
        <f>SUM(C27:C29)</f>
        <v>899</v>
      </c>
      <c r="D30" s="58">
        <f t="shared" ref="D30:P30" si="11">SUM(D27:D29)</f>
        <v>425</v>
      </c>
      <c r="E30" s="58">
        <f t="shared" si="1"/>
        <v>1324</v>
      </c>
      <c r="F30" s="58">
        <f t="shared" si="11"/>
        <v>529</v>
      </c>
      <c r="G30" s="58">
        <f t="shared" si="11"/>
        <v>141</v>
      </c>
      <c r="H30" s="58">
        <f t="shared" si="2"/>
        <v>670</v>
      </c>
      <c r="I30" s="58">
        <f t="shared" si="11"/>
        <v>187</v>
      </c>
      <c r="J30" s="58">
        <f t="shared" si="11"/>
        <v>32</v>
      </c>
      <c r="K30" s="58">
        <f t="shared" si="3"/>
        <v>219</v>
      </c>
      <c r="L30" s="58">
        <f t="shared" si="11"/>
        <v>121</v>
      </c>
      <c r="M30" s="58">
        <f t="shared" si="11"/>
        <v>26</v>
      </c>
      <c r="N30" s="58">
        <f t="shared" si="4"/>
        <v>147</v>
      </c>
      <c r="O30" s="58">
        <f t="shared" si="11"/>
        <v>34</v>
      </c>
      <c r="P30" s="58">
        <f t="shared" si="11"/>
        <v>11</v>
      </c>
      <c r="Q30" s="58">
        <f t="shared" si="5"/>
        <v>45</v>
      </c>
      <c r="R30" s="60">
        <f t="shared" si="6"/>
        <v>1770</v>
      </c>
      <c r="S30" s="60">
        <f t="shared" si="0"/>
        <v>635</v>
      </c>
      <c r="T30" s="60">
        <f t="shared" si="7"/>
        <v>2405</v>
      </c>
    </row>
    <row r="31" spans="1:20" ht="30" customHeight="1">
      <c r="A31" s="123" t="s">
        <v>138</v>
      </c>
      <c r="B31" s="49" t="s">
        <v>250</v>
      </c>
      <c r="C31" s="53">
        <v>1605</v>
      </c>
      <c r="D31" s="53">
        <v>1959</v>
      </c>
      <c r="E31" s="58">
        <f t="shared" si="1"/>
        <v>3564</v>
      </c>
      <c r="F31" s="53">
        <v>1226</v>
      </c>
      <c r="G31" s="53">
        <v>1395</v>
      </c>
      <c r="H31" s="58">
        <f t="shared" si="2"/>
        <v>2621</v>
      </c>
      <c r="I31" s="53">
        <v>187</v>
      </c>
      <c r="J31" s="53">
        <v>199</v>
      </c>
      <c r="K31" s="58">
        <f t="shared" si="3"/>
        <v>386</v>
      </c>
      <c r="L31" s="53">
        <v>927</v>
      </c>
      <c r="M31" s="53">
        <v>1059</v>
      </c>
      <c r="N31" s="58">
        <f t="shared" si="4"/>
        <v>1986</v>
      </c>
      <c r="O31" s="53">
        <v>573</v>
      </c>
      <c r="P31" s="53">
        <v>768</v>
      </c>
      <c r="Q31" s="58">
        <f t="shared" si="5"/>
        <v>1341</v>
      </c>
      <c r="R31" s="60">
        <f t="shared" si="6"/>
        <v>4518</v>
      </c>
      <c r="S31" s="60">
        <f t="shared" si="0"/>
        <v>5380</v>
      </c>
      <c r="T31" s="60">
        <f t="shared" si="7"/>
        <v>9898</v>
      </c>
    </row>
    <row r="32" spans="1:20" ht="30" customHeight="1">
      <c r="A32" s="123"/>
      <c r="B32" s="49" t="s">
        <v>401</v>
      </c>
      <c r="C32" s="53">
        <v>0</v>
      </c>
      <c r="D32" s="53">
        <v>0</v>
      </c>
      <c r="E32" s="58">
        <f t="shared" si="1"/>
        <v>0</v>
      </c>
      <c r="F32" s="53">
        <v>0</v>
      </c>
      <c r="G32" s="53">
        <v>0</v>
      </c>
      <c r="H32" s="58">
        <f t="shared" si="2"/>
        <v>0</v>
      </c>
      <c r="I32" s="53"/>
      <c r="J32" s="53"/>
      <c r="K32" s="58">
        <f t="shared" si="3"/>
        <v>0</v>
      </c>
      <c r="L32" s="53">
        <v>0</v>
      </c>
      <c r="M32" s="53">
        <v>0</v>
      </c>
      <c r="N32" s="58">
        <f t="shared" si="4"/>
        <v>0</v>
      </c>
      <c r="O32" s="53">
        <v>0</v>
      </c>
      <c r="P32" s="53">
        <v>0</v>
      </c>
      <c r="Q32" s="58">
        <f t="shared" si="5"/>
        <v>0</v>
      </c>
      <c r="R32" s="60">
        <f t="shared" si="6"/>
        <v>0</v>
      </c>
      <c r="S32" s="60">
        <f t="shared" si="0"/>
        <v>0</v>
      </c>
      <c r="T32" s="60">
        <f t="shared" si="7"/>
        <v>0</v>
      </c>
    </row>
    <row r="33" spans="1:20" ht="30" customHeight="1">
      <c r="A33" s="123"/>
      <c r="B33" s="49" t="s">
        <v>402</v>
      </c>
      <c r="C33" s="53">
        <v>0</v>
      </c>
      <c r="D33" s="53">
        <v>0</v>
      </c>
      <c r="E33" s="58">
        <f t="shared" si="1"/>
        <v>0</v>
      </c>
      <c r="F33" s="53">
        <v>0</v>
      </c>
      <c r="G33" s="53">
        <v>0</v>
      </c>
      <c r="H33" s="58">
        <f t="shared" si="2"/>
        <v>0</v>
      </c>
      <c r="I33" s="53">
        <v>0</v>
      </c>
      <c r="J33" s="53">
        <v>0</v>
      </c>
      <c r="K33" s="58">
        <f t="shared" si="3"/>
        <v>0</v>
      </c>
      <c r="L33" s="53">
        <v>67</v>
      </c>
      <c r="M33" s="53">
        <v>156</v>
      </c>
      <c r="N33" s="58">
        <f t="shared" si="4"/>
        <v>223</v>
      </c>
      <c r="O33" s="53">
        <v>0</v>
      </c>
      <c r="P33" s="53">
        <v>0</v>
      </c>
      <c r="Q33" s="58">
        <f t="shared" si="5"/>
        <v>0</v>
      </c>
      <c r="R33" s="60">
        <f t="shared" si="6"/>
        <v>67</v>
      </c>
      <c r="S33" s="60">
        <f t="shared" si="0"/>
        <v>156</v>
      </c>
      <c r="T33" s="60">
        <f t="shared" si="7"/>
        <v>223</v>
      </c>
    </row>
    <row r="34" spans="1:20" ht="30" customHeight="1">
      <c r="A34" s="123"/>
      <c r="B34" s="49" t="s">
        <v>403</v>
      </c>
      <c r="C34" s="53">
        <v>0</v>
      </c>
      <c r="D34" s="53">
        <v>0</v>
      </c>
      <c r="E34" s="58">
        <f t="shared" si="1"/>
        <v>0</v>
      </c>
      <c r="F34" s="53">
        <v>0</v>
      </c>
      <c r="G34" s="53">
        <v>0</v>
      </c>
      <c r="H34" s="58">
        <f t="shared" si="2"/>
        <v>0</v>
      </c>
      <c r="I34" s="53">
        <v>0</v>
      </c>
      <c r="J34" s="53">
        <v>0</v>
      </c>
      <c r="K34" s="58">
        <f t="shared" si="3"/>
        <v>0</v>
      </c>
      <c r="L34" s="53">
        <v>0</v>
      </c>
      <c r="M34" s="53">
        <v>0</v>
      </c>
      <c r="N34" s="58">
        <f t="shared" si="4"/>
        <v>0</v>
      </c>
      <c r="O34" s="53">
        <v>0</v>
      </c>
      <c r="P34" s="53">
        <v>0</v>
      </c>
      <c r="Q34" s="58">
        <f t="shared" si="5"/>
        <v>0</v>
      </c>
      <c r="R34" s="60">
        <f t="shared" si="6"/>
        <v>0</v>
      </c>
      <c r="S34" s="60">
        <f t="shared" si="0"/>
        <v>0</v>
      </c>
      <c r="T34" s="60">
        <f t="shared" si="7"/>
        <v>0</v>
      </c>
    </row>
    <row r="35" spans="1:20" ht="30" customHeight="1">
      <c r="A35" s="123"/>
      <c r="B35" s="49" t="s">
        <v>404</v>
      </c>
      <c r="C35" s="53">
        <v>0</v>
      </c>
      <c r="D35" s="53">
        <v>0</v>
      </c>
      <c r="E35" s="58">
        <f t="shared" si="1"/>
        <v>0</v>
      </c>
      <c r="F35" s="53">
        <v>0</v>
      </c>
      <c r="G35" s="53">
        <v>0</v>
      </c>
      <c r="H35" s="58">
        <f t="shared" si="2"/>
        <v>0</v>
      </c>
      <c r="I35" s="53">
        <v>31</v>
      </c>
      <c r="J35" s="53">
        <v>62</v>
      </c>
      <c r="K35" s="58">
        <f t="shared" si="3"/>
        <v>93</v>
      </c>
      <c r="L35" s="53">
        <v>0</v>
      </c>
      <c r="M35" s="53">
        <v>0</v>
      </c>
      <c r="N35" s="58">
        <f t="shared" si="4"/>
        <v>0</v>
      </c>
      <c r="O35" s="53">
        <v>0</v>
      </c>
      <c r="P35" s="53">
        <v>0</v>
      </c>
      <c r="Q35" s="58">
        <f t="shared" si="5"/>
        <v>0</v>
      </c>
      <c r="R35" s="60">
        <f t="shared" si="6"/>
        <v>31</v>
      </c>
      <c r="S35" s="60">
        <f t="shared" si="0"/>
        <v>62</v>
      </c>
      <c r="T35" s="60">
        <f t="shared" si="7"/>
        <v>93</v>
      </c>
    </row>
    <row r="36" spans="1:20" ht="30" customHeight="1">
      <c r="A36" s="123"/>
      <c r="B36" s="49" t="s">
        <v>405</v>
      </c>
      <c r="C36" s="53">
        <v>0</v>
      </c>
      <c r="D36" s="53">
        <v>0</v>
      </c>
      <c r="E36" s="58">
        <f t="shared" si="1"/>
        <v>0</v>
      </c>
      <c r="F36" s="53">
        <v>0</v>
      </c>
      <c r="G36" s="53">
        <v>0</v>
      </c>
      <c r="H36" s="58">
        <f t="shared" si="2"/>
        <v>0</v>
      </c>
      <c r="I36" s="53">
        <v>46</v>
      </c>
      <c r="J36" s="53">
        <v>55</v>
      </c>
      <c r="K36" s="58">
        <f t="shared" si="3"/>
        <v>101</v>
      </c>
      <c r="L36" s="53">
        <v>0</v>
      </c>
      <c r="M36" s="53">
        <v>0</v>
      </c>
      <c r="N36" s="58">
        <f t="shared" si="4"/>
        <v>0</v>
      </c>
      <c r="O36" s="53">
        <v>0</v>
      </c>
      <c r="P36" s="53">
        <v>0</v>
      </c>
      <c r="Q36" s="58">
        <f t="shared" si="5"/>
        <v>0</v>
      </c>
      <c r="R36" s="60">
        <f t="shared" si="6"/>
        <v>46</v>
      </c>
      <c r="S36" s="60">
        <f t="shared" si="0"/>
        <v>55</v>
      </c>
      <c r="T36" s="60">
        <f t="shared" si="7"/>
        <v>101</v>
      </c>
    </row>
    <row r="37" spans="1:20" ht="30" customHeight="1">
      <c r="A37" s="123"/>
      <c r="B37" s="57" t="s">
        <v>135</v>
      </c>
      <c r="C37" s="58">
        <f>SUM(C31:C36)</f>
        <v>1605</v>
      </c>
      <c r="D37" s="58">
        <f t="shared" ref="D37:P37" si="12">SUM(D31:D36)</f>
        <v>1959</v>
      </c>
      <c r="E37" s="58">
        <f t="shared" si="1"/>
        <v>3564</v>
      </c>
      <c r="F37" s="58">
        <f t="shared" si="12"/>
        <v>1226</v>
      </c>
      <c r="G37" s="58">
        <f t="shared" si="12"/>
        <v>1395</v>
      </c>
      <c r="H37" s="58">
        <f t="shared" si="2"/>
        <v>2621</v>
      </c>
      <c r="I37" s="58">
        <f t="shared" si="12"/>
        <v>264</v>
      </c>
      <c r="J37" s="58">
        <f t="shared" si="12"/>
        <v>316</v>
      </c>
      <c r="K37" s="58">
        <f t="shared" si="3"/>
        <v>580</v>
      </c>
      <c r="L37" s="58">
        <f t="shared" si="12"/>
        <v>994</v>
      </c>
      <c r="M37" s="58">
        <f t="shared" si="12"/>
        <v>1215</v>
      </c>
      <c r="N37" s="58">
        <f t="shared" si="4"/>
        <v>2209</v>
      </c>
      <c r="O37" s="58">
        <f t="shared" si="12"/>
        <v>573</v>
      </c>
      <c r="P37" s="58">
        <f t="shared" si="12"/>
        <v>768</v>
      </c>
      <c r="Q37" s="58">
        <f t="shared" si="5"/>
        <v>1341</v>
      </c>
      <c r="R37" s="60">
        <f t="shared" si="6"/>
        <v>4662</v>
      </c>
      <c r="S37" s="60">
        <f t="shared" si="0"/>
        <v>5653</v>
      </c>
      <c r="T37" s="60">
        <f t="shared" si="7"/>
        <v>10315</v>
      </c>
    </row>
    <row r="38" spans="1:20" ht="30" customHeight="1">
      <c r="A38" s="123" t="s">
        <v>57</v>
      </c>
      <c r="B38" s="49" t="s">
        <v>406</v>
      </c>
      <c r="C38" s="53">
        <v>195</v>
      </c>
      <c r="D38" s="53">
        <v>673</v>
      </c>
      <c r="E38" s="58">
        <f t="shared" si="1"/>
        <v>868</v>
      </c>
      <c r="F38" s="53">
        <v>179</v>
      </c>
      <c r="G38" s="53">
        <v>349</v>
      </c>
      <c r="H38" s="58">
        <f t="shared" si="2"/>
        <v>528</v>
      </c>
      <c r="I38" s="53">
        <v>23</v>
      </c>
      <c r="J38" s="53">
        <v>124</v>
      </c>
      <c r="K38" s="58">
        <f t="shared" si="3"/>
        <v>147</v>
      </c>
      <c r="L38" s="53">
        <v>84</v>
      </c>
      <c r="M38" s="53">
        <v>497</v>
      </c>
      <c r="N38" s="58">
        <f t="shared" si="4"/>
        <v>581</v>
      </c>
      <c r="O38" s="53">
        <v>54</v>
      </c>
      <c r="P38" s="53">
        <v>317</v>
      </c>
      <c r="Q38" s="58">
        <f t="shared" si="5"/>
        <v>371</v>
      </c>
      <c r="R38" s="60">
        <f t="shared" si="6"/>
        <v>535</v>
      </c>
      <c r="S38" s="60">
        <f t="shared" si="0"/>
        <v>1960</v>
      </c>
      <c r="T38" s="60">
        <f t="shared" si="7"/>
        <v>2495</v>
      </c>
    </row>
    <row r="39" spans="1:20" ht="30" customHeight="1">
      <c r="A39" s="123"/>
      <c r="B39" s="49" t="s">
        <v>407</v>
      </c>
      <c r="C39" s="53">
        <v>0</v>
      </c>
      <c r="D39" s="53">
        <v>0</v>
      </c>
      <c r="E39" s="58">
        <f t="shared" si="1"/>
        <v>0</v>
      </c>
      <c r="F39" s="53">
        <v>0</v>
      </c>
      <c r="G39" s="53">
        <v>0</v>
      </c>
      <c r="H39" s="58">
        <f t="shared" si="2"/>
        <v>0</v>
      </c>
      <c r="I39" s="53">
        <v>0</v>
      </c>
      <c r="J39" s="53">
        <v>0</v>
      </c>
      <c r="K39" s="58">
        <f t="shared" si="3"/>
        <v>0</v>
      </c>
      <c r="L39" s="53">
        <v>4</v>
      </c>
      <c r="M39" s="53">
        <v>43</v>
      </c>
      <c r="N39" s="58">
        <f t="shared" si="4"/>
        <v>47</v>
      </c>
      <c r="O39" s="53">
        <v>10</v>
      </c>
      <c r="P39" s="53">
        <v>53</v>
      </c>
      <c r="Q39" s="58">
        <f t="shared" si="5"/>
        <v>63</v>
      </c>
      <c r="R39" s="60">
        <f t="shared" si="6"/>
        <v>14</v>
      </c>
      <c r="S39" s="60">
        <f t="shared" si="0"/>
        <v>96</v>
      </c>
      <c r="T39" s="60">
        <f t="shared" si="7"/>
        <v>110</v>
      </c>
    </row>
    <row r="40" spans="1:20" ht="30" customHeight="1">
      <c r="A40" s="123"/>
      <c r="B40" s="49" t="s">
        <v>408</v>
      </c>
      <c r="C40" s="53">
        <v>0</v>
      </c>
      <c r="D40" s="53">
        <v>0</v>
      </c>
      <c r="E40" s="58">
        <f t="shared" si="1"/>
        <v>0</v>
      </c>
      <c r="F40" s="53">
        <v>0</v>
      </c>
      <c r="G40" s="53">
        <v>0</v>
      </c>
      <c r="H40" s="58">
        <f t="shared" si="2"/>
        <v>0</v>
      </c>
      <c r="I40" s="53">
        <v>12</v>
      </c>
      <c r="J40" s="53">
        <v>45</v>
      </c>
      <c r="K40" s="58">
        <f t="shared" si="3"/>
        <v>57</v>
      </c>
      <c r="L40" s="53">
        <v>0</v>
      </c>
      <c r="M40" s="53">
        <v>0</v>
      </c>
      <c r="N40" s="58">
        <f t="shared" si="4"/>
        <v>0</v>
      </c>
      <c r="O40" s="53">
        <v>0</v>
      </c>
      <c r="P40" s="53">
        <v>0</v>
      </c>
      <c r="Q40" s="58">
        <f t="shared" si="5"/>
        <v>0</v>
      </c>
      <c r="R40" s="60">
        <f t="shared" si="6"/>
        <v>12</v>
      </c>
      <c r="S40" s="60">
        <f t="shared" si="0"/>
        <v>45</v>
      </c>
      <c r="T40" s="60">
        <f t="shared" si="7"/>
        <v>57</v>
      </c>
    </row>
    <row r="41" spans="1:20" ht="30" customHeight="1">
      <c r="A41" s="123"/>
      <c r="B41" s="49" t="s">
        <v>409</v>
      </c>
      <c r="C41" s="53">
        <v>0</v>
      </c>
      <c r="D41" s="53">
        <v>0</v>
      </c>
      <c r="E41" s="58">
        <f t="shared" si="1"/>
        <v>0</v>
      </c>
      <c r="F41" s="53">
        <v>0</v>
      </c>
      <c r="G41" s="53">
        <v>0</v>
      </c>
      <c r="H41" s="58">
        <f t="shared" si="2"/>
        <v>0</v>
      </c>
      <c r="I41" s="53">
        <v>9</v>
      </c>
      <c r="J41" s="53">
        <v>36</v>
      </c>
      <c r="K41" s="58">
        <f t="shared" si="3"/>
        <v>45</v>
      </c>
      <c r="L41" s="53">
        <v>0</v>
      </c>
      <c r="M41" s="53">
        <v>0</v>
      </c>
      <c r="N41" s="58">
        <f t="shared" si="4"/>
        <v>0</v>
      </c>
      <c r="O41" s="53">
        <v>0</v>
      </c>
      <c r="P41" s="53">
        <v>0</v>
      </c>
      <c r="Q41" s="58">
        <f t="shared" si="5"/>
        <v>0</v>
      </c>
      <c r="R41" s="60">
        <f t="shared" si="6"/>
        <v>9</v>
      </c>
      <c r="S41" s="60">
        <f t="shared" si="0"/>
        <v>36</v>
      </c>
      <c r="T41" s="60">
        <f t="shared" si="7"/>
        <v>45</v>
      </c>
    </row>
    <row r="42" spans="1:20" ht="30" customHeight="1">
      <c r="A42" s="123"/>
      <c r="B42" s="55" t="s">
        <v>410</v>
      </c>
      <c r="C42" s="53">
        <v>0</v>
      </c>
      <c r="D42" s="53">
        <v>0</v>
      </c>
      <c r="E42" s="58">
        <f t="shared" si="1"/>
        <v>0</v>
      </c>
      <c r="F42" s="53">
        <v>97</v>
      </c>
      <c r="G42" s="53">
        <v>283</v>
      </c>
      <c r="H42" s="58">
        <f t="shared" si="2"/>
        <v>380</v>
      </c>
      <c r="I42" s="53">
        <v>0</v>
      </c>
      <c r="J42" s="53">
        <v>0</v>
      </c>
      <c r="K42" s="58">
        <f t="shared" si="3"/>
        <v>0</v>
      </c>
      <c r="L42" s="53">
        <v>0</v>
      </c>
      <c r="M42" s="53">
        <v>0</v>
      </c>
      <c r="N42" s="58">
        <f t="shared" si="4"/>
        <v>0</v>
      </c>
      <c r="O42" s="53">
        <v>0</v>
      </c>
      <c r="P42" s="53">
        <v>0</v>
      </c>
      <c r="Q42" s="58">
        <f t="shared" si="5"/>
        <v>0</v>
      </c>
      <c r="R42" s="60">
        <f t="shared" si="6"/>
        <v>97</v>
      </c>
      <c r="S42" s="60">
        <f t="shared" si="0"/>
        <v>283</v>
      </c>
      <c r="T42" s="60">
        <f t="shared" si="7"/>
        <v>380</v>
      </c>
    </row>
    <row r="43" spans="1:20" ht="30" customHeight="1">
      <c r="A43" s="123"/>
      <c r="B43" s="63" t="s">
        <v>133</v>
      </c>
      <c r="C43" s="59">
        <f>SUM(C38:C42)</f>
        <v>195</v>
      </c>
      <c r="D43" s="59">
        <f t="shared" ref="D43:P43" si="13">SUM(D38:D42)</f>
        <v>673</v>
      </c>
      <c r="E43" s="59">
        <f t="shared" si="1"/>
        <v>868</v>
      </c>
      <c r="F43" s="59">
        <f t="shared" si="13"/>
        <v>276</v>
      </c>
      <c r="G43" s="59">
        <f t="shared" si="13"/>
        <v>632</v>
      </c>
      <c r="H43" s="59">
        <f t="shared" si="2"/>
        <v>908</v>
      </c>
      <c r="I43" s="59">
        <f t="shared" si="13"/>
        <v>44</v>
      </c>
      <c r="J43" s="59">
        <f t="shared" si="13"/>
        <v>205</v>
      </c>
      <c r="K43" s="59">
        <f t="shared" si="3"/>
        <v>249</v>
      </c>
      <c r="L43" s="59">
        <f t="shared" si="13"/>
        <v>88</v>
      </c>
      <c r="M43" s="59">
        <f t="shared" si="13"/>
        <v>540</v>
      </c>
      <c r="N43" s="59">
        <f t="shared" si="4"/>
        <v>628</v>
      </c>
      <c r="O43" s="59">
        <f t="shared" si="13"/>
        <v>64</v>
      </c>
      <c r="P43" s="59">
        <f t="shared" si="13"/>
        <v>370</v>
      </c>
      <c r="Q43" s="59">
        <f t="shared" si="5"/>
        <v>434</v>
      </c>
      <c r="R43" s="61">
        <f t="shared" si="6"/>
        <v>667</v>
      </c>
      <c r="S43" s="61">
        <f t="shared" si="0"/>
        <v>2420</v>
      </c>
      <c r="T43" s="61">
        <f t="shared" si="7"/>
        <v>3087</v>
      </c>
    </row>
    <row r="44" spans="1:20" ht="30" customHeight="1">
      <c r="A44" s="121" t="s">
        <v>267</v>
      </c>
      <c r="B44" s="121"/>
      <c r="C44" s="53">
        <v>0</v>
      </c>
      <c r="D44" s="53">
        <v>0</v>
      </c>
      <c r="E44" s="58">
        <f t="shared" si="1"/>
        <v>0</v>
      </c>
      <c r="F44" s="53">
        <v>0</v>
      </c>
      <c r="G44" s="53">
        <v>0</v>
      </c>
      <c r="H44" s="58">
        <f t="shared" si="2"/>
        <v>0</v>
      </c>
      <c r="I44" s="53">
        <v>0</v>
      </c>
      <c r="J44" s="53">
        <v>0</v>
      </c>
      <c r="K44" s="58">
        <f t="shared" si="3"/>
        <v>0</v>
      </c>
      <c r="L44" s="53"/>
      <c r="M44" s="53"/>
      <c r="N44" s="58">
        <f t="shared" si="4"/>
        <v>0</v>
      </c>
      <c r="O44" s="53">
        <v>0</v>
      </c>
      <c r="P44" s="53">
        <v>3</v>
      </c>
      <c r="Q44" s="58">
        <f t="shared" si="5"/>
        <v>3</v>
      </c>
      <c r="R44" s="60">
        <f t="shared" si="6"/>
        <v>0</v>
      </c>
      <c r="S44" s="60">
        <f t="shared" si="0"/>
        <v>3</v>
      </c>
      <c r="T44" s="60">
        <f t="shared" si="7"/>
        <v>3</v>
      </c>
    </row>
    <row r="45" spans="1:20" ht="30" customHeight="1">
      <c r="A45" s="121" t="s">
        <v>78</v>
      </c>
      <c r="B45" s="121"/>
      <c r="C45" s="53">
        <v>55</v>
      </c>
      <c r="D45" s="53">
        <v>38</v>
      </c>
      <c r="E45" s="58">
        <f t="shared" si="1"/>
        <v>93</v>
      </c>
      <c r="F45" s="53">
        <v>0</v>
      </c>
      <c r="G45" s="53">
        <v>0</v>
      </c>
      <c r="H45" s="58">
        <f t="shared" si="2"/>
        <v>0</v>
      </c>
      <c r="I45" s="53">
        <v>0</v>
      </c>
      <c r="J45" s="53">
        <v>0</v>
      </c>
      <c r="K45" s="58">
        <f t="shared" si="3"/>
        <v>0</v>
      </c>
      <c r="L45" s="53">
        <v>0</v>
      </c>
      <c r="M45" s="53">
        <v>0</v>
      </c>
      <c r="N45" s="58">
        <f t="shared" si="4"/>
        <v>0</v>
      </c>
      <c r="O45" s="53">
        <v>0</v>
      </c>
      <c r="P45" s="53">
        <v>0</v>
      </c>
      <c r="Q45" s="58">
        <f t="shared" si="5"/>
        <v>0</v>
      </c>
      <c r="R45" s="60">
        <f t="shared" si="6"/>
        <v>55</v>
      </c>
      <c r="S45" s="60">
        <f t="shared" si="0"/>
        <v>38</v>
      </c>
      <c r="T45" s="60">
        <f t="shared" si="7"/>
        <v>93</v>
      </c>
    </row>
    <row r="46" spans="1:20" ht="30" customHeight="1">
      <c r="A46" s="121" t="s">
        <v>411</v>
      </c>
      <c r="B46" s="121"/>
      <c r="C46" s="53">
        <v>0</v>
      </c>
      <c r="D46" s="53">
        <v>0</v>
      </c>
      <c r="E46" s="58">
        <f t="shared" si="1"/>
        <v>0</v>
      </c>
      <c r="F46" s="53">
        <v>0</v>
      </c>
      <c r="G46" s="53">
        <v>0</v>
      </c>
      <c r="H46" s="58">
        <f t="shared" si="2"/>
        <v>0</v>
      </c>
      <c r="I46" s="53">
        <v>0</v>
      </c>
      <c r="J46" s="53">
        <v>0</v>
      </c>
      <c r="K46" s="58">
        <f t="shared" si="3"/>
        <v>0</v>
      </c>
      <c r="L46" s="53">
        <v>5</v>
      </c>
      <c r="M46" s="53">
        <v>0</v>
      </c>
      <c r="N46" s="58">
        <f t="shared" si="4"/>
        <v>5</v>
      </c>
      <c r="O46" s="53">
        <v>0</v>
      </c>
      <c r="P46" s="53">
        <v>0</v>
      </c>
      <c r="Q46" s="58">
        <f t="shared" si="5"/>
        <v>0</v>
      </c>
      <c r="R46" s="60">
        <f t="shared" si="6"/>
        <v>5</v>
      </c>
      <c r="S46" s="60">
        <f t="shared" si="0"/>
        <v>0</v>
      </c>
      <c r="T46" s="60">
        <f t="shared" si="7"/>
        <v>5</v>
      </c>
    </row>
    <row r="47" spans="1:20" ht="30" customHeight="1">
      <c r="A47" s="121" t="s">
        <v>412</v>
      </c>
      <c r="B47" s="121"/>
      <c r="C47" s="53">
        <v>259</v>
      </c>
      <c r="D47" s="53">
        <v>188</v>
      </c>
      <c r="E47" s="58">
        <f t="shared" si="1"/>
        <v>447</v>
      </c>
      <c r="F47" s="53">
        <v>43</v>
      </c>
      <c r="G47" s="53">
        <v>72</v>
      </c>
      <c r="H47" s="58">
        <f t="shared" si="2"/>
        <v>115</v>
      </c>
      <c r="I47" s="53">
        <v>0</v>
      </c>
      <c r="J47" s="53">
        <v>0</v>
      </c>
      <c r="K47" s="58">
        <f t="shared" si="3"/>
        <v>0</v>
      </c>
      <c r="L47" s="53">
        <v>0</v>
      </c>
      <c r="M47" s="53">
        <v>0</v>
      </c>
      <c r="N47" s="58">
        <f t="shared" si="4"/>
        <v>0</v>
      </c>
      <c r="O47" s="53">
        <v>0</v>
      </c>
      <c r="P47" s="53">
        <v>0</v>
      </c>
      <c r="Q47" s="58">
        <f t="shared" si="5"/>
        <v>0</v>
      </c>
      <c r="R47" s="60">
        <f t="shared" si="6"/>
        <v>302</v>
      </c>
      <c r="S47" s="60">
        <f t="shared" si="0"/>
        <v>260</v>
      </c>
      <c r="T47" s="60">
        <f t="shared" si="7"/>
        <v>562</v>
      </c>
    </row>
    <row r="48" spans="1:20" ht="30" customHeight="1">
      <c r="A48" s="121" t="s">
        <v>413</v>
      </c>
      <c r="B48" s="121"/>
      <c r="C48" s="53">
        <v>58</v>
      </c>
      <c r="D48" s="53">
        <v>19</v>
      </c>
      <c r="E48" s="58">
        <f t="shared" si="1"/>
        <v>77</v>
      </c>
      <c r="F48" s="53">
        <v>0</v>
      </c>
      <c r="G48" s="53">
        <v>0</v>
      </c>
      <c r="H48" s="58">
        <f t="shared" si="2"/>
        <v>0</v>
      </c>
      <c r="I48" s="53">
        <v>0</v>
      </c>
      <c r="J48" s="53">
        <v>0</v>
      </c>
      <c r="K48" s="58">
        <f t="shared" si="3"/>
        <v>0</v>
      </c>
      <c r="L48" s="53">
        <v>0</v>
      </c>
      <c r="M48" s="53">
        <v>0</v>
      </c>
      <c r="N48" s="58">
        <f t="shared" si="4"/>
        <v>0</v>
      </c>
      <c r="O48" s="53">
        <v>0</v>
      </c>
      <c r="P48" s="53">
        <v>0</v>
      </c>
      <c r="Q48" s="58">
        <f t="shared" si="5"/>
        <v>0</v>
      </c>
      <c r="R48" s="60">
        <f t="shared" si="6"/>
        <v>58</v>
      </c>
      <c r="S48" s="60">
        <f t="shared" si="0"/>
        <v>19</v>
      </c>
      <c r="T48" s="60">
        <f t="shared" si="7"/>
        <v>77</v>
      </c>
    </row>
    <row r="49" spans="1:20" ht="30" customHeight="1">
      <c r="A49" s="121" t="s">
        <v>64</v>
      </c>
      <c r="B49" s="121"/>
      <c r="C49" s="53">
        <v>0</v>
      </c>
      <c r="D49" s="53">
        <v>0</v>
      </c>
      <c r="E49" s="58">
        <f t="shared" si="1"/>
        <v>0</v>
      </c>
      <c r="F49" s="53">
        <v>0</v>
      </c>
      <c r="G49" s="53">
        <v>0</v>
      </c>
      <c r="H49" s="58">
        <f t="shared" si="2"/>
        <v>0</v>
      </c>
      <c r="I49" s="53">
        <v>0</v>
      </c>
      <c r="J49" s="53">
        <v>0</v>
      </c>
      <c r="K49" s="58">
        <f t="shared" si="3"/>
        <v>0</v>
      </c>
      <c r="L49" s="53">
        <v>24</v>
      </c>
      <c r="M49" s="53">
        <v>7</v>
      </c>
      <c r="N49" s="58">
        <f t="shared" si="4"/>
        <v>31</v>
      </c>
      <c r="O49" s="53">
        <v>8</v>
      </c>
      <c r="P49" s="53">
        <v>5</v>
      </c>
      <c r="Q49" s="58">
        <f t="shared" si="5"/>
        <v>13</v>
      </c>
      <c r="R49" s="60">
        <f t="shared" si="6"/>
        <v>32</v>
      </c>
      <c r="S49" s="60">
        <f t="shared" si="0"/>
        <v>12</v>
      </c>
      <c r="T49" s="60">
        <f t="shared" si="7"/>
        <v>44</v>
      </c>
    </row>
    <row r="50" spans="1:20" ht="30" customHeight="1">
      <c r="A50" s="121" t="s">
        <v>414</v>
      </c>
      <c r="B50" s="121"/>
      <c r="C50" s="53">
        <v>0</v>
      </c>
      <c r="D50" s="53">
        <v>0</v>
      </c>
      <c r="E50" s="58">
        <f t="shared" si="1"/>
        <v>0</v>
      </c>
      <c r="F50" s="53">
        <v>0</v>
      </c>
      <c r="G50" s="53">
        <v>0</v>
      </c>
      <c r="H50" s="58">
        <f t="shared" si="2"/>
        <v>0</v>
      </c>
      <c r="I50" s="53">
        <v>0</v>
      </c>
      <c r="J50" s="53">
        <v>0</v>
      </c>
      <c r="K50" s="58">
        <f t="shared" si="3"/>
        <v>0</v>
      </c>
      <c r="L50" s="53">
        <v>0</v>
      </c>
      <c r="M50" s="53">
        <v>0</v>
      </c>
      <c r="N50" s="58">
        <f t="shared" si="4"/>
        <v>0</v>
      </c>
      <c r="O50" s="53">
        <v>19</v>
      </c>
      <c r="P50" s="53">
        <v>13</v>
      </c>
      <c r="Q50" s="58">
        <f t="shared" si="5"/>
        <v>32</v>
      </c>
      <c r="R50" s="60">
        <f t="shared" si="6"/>
        <v>19</v>
      </c>
      <c r="S50" s="60">
        <f t="shared" si="0"/>
        <v>13</v>
      </c>
      <c r="T50" s="60">
        <f t="shared" si="7"/>
        <v>32</v>
      </c>
    </row>
    <row r="51" spans="1:20" ht="30" customHeight="1">
      <c r="A51" s="121" t="s">
        <v>415</v>
      </c>
      <c r="B51" s="121"/>
      <c r="C51" s="53">
        <v>0</v>
      </c>
      <c r="D51" s="53">
        <v>0</v>
      </c>
      <c r="E51" s="58">
        <f t="shared" si="1"/>
        <v>0</v>
      </c>
      <c r="F51" s="53">
        <v>0</v>
      </c>
      <c r="G51" s="53">
        <v>0</v>
      </c>
      <c r="H51" s="58">
        <f t="shared" si="2"/>
        <v>0</v>
      </c>
      <c r="I51" s="53">
        <v>0</v>
      </c>
      <c r="J51" s="53">
        <v>0</v>
      </c>
      <c r="K51" s="58">
        <f t="shared" si="3"/>
        <v>0</v>
      </c>
      <c r="L51" s="53">
        <v>0</v>
      </c>
      <c r="M51" s="53">
        <v>0</v>
      </c>
      <c r="N51" s="58">
        <f t="shared" si="4"/>
        <v>0</v>
      </c>
      <c r="O51" s="53">
        <v>49</v>
      </c>
      <c r="P51" s="53">
        <v>60</v>
      </c>
      <c r="Q51" s="58">
        <f t="shared" si="5"/>
        <v>109</v>
      </c>
      <c r="R51" s="60">
        <f t="shared" si="6"/>
        <v>49</v>
      </c>
      <c r="S51" s="60">
        <f t="shared" si="0"/>
        <v>60</v>
      </c>
      <c r="T51" s="60">
        <f t="shared" si="7"/>
        <v>109</v>
      </c>
    </row>
    <row r="52" spans="1:20" ht="30" customHeight="1">
      <c r="A52" s="121" t="s">
        <v>416</v>
      </c>
      <c r="B52" s="121"/>
      <c r="C52" s="53">
        <v>0</v>
      </c>
      <c r="D52" s="53">
        <v>0</v>
      </c>
      <c r="E52" s="58">
        <f t="shared" si="1"/>
        <v>0</v>
      </c>
      <c r="F52" s="53">
        <v>0</v>
      </c>
      <c r="G52" s="53">
        <v>0</v>
      </c>
      <c r="H52" s="58">
        <f t="shared" si="2"/>
        <v>0</v>
      </c>
      <c r="I52" s="53"/>
      <c r="J52" s="53"/>
      <c r="K52" s="58">
        <f t="shared" si="3"/>
        <v>0</v>
      </c>
      <c r="L52" s="53">
        <v>0</v>
      </c>
      <c r="M52" s="53">
        <v>0</v>
      </c>
      <c r="N52" s="58">
        <f t="shared" si="4"/>
        <v>0</v>
      </c>
      <c r="O52" s="53">
        <v>0</v>
      </c>
      <c r="P52" s="53">
        <v>0</v>
      </c>
      <c r="Q52" s="58">
        <f t="shared" si="5"/>
        <v>0</v>
      </c>
      <c r="R52" s="60">
        <f t="shared" si="6"/>
        <v>0</v>
      </c>
      <c r="S52" s="60">
        <f t="shared" si="0"/>
        <v>0</v>
      </c>
      <c r="T52" s="60">
        <f t="shared" si="7"/>
        <v>0</v>
      </c>
    </row>
    <row r="53" spans="1:20" ht="30" customHeight="1">
      <c r="A53" s="122" t="s">
        <v>67</v>
      </c>
      <c r="B53" s="122"/>
      <c r="C53" s="62">
        <f>C4+C5+C6+C7+C8+C9+C10+C11+C12+C13+C18+C19+C23+C26+C30+C37+C43+C44+C45+C46+C47+C48+C49+C50+C51+C52</f>
        <v>5758</v>
      </c>
      <c r="D53" s="62">
        <f>D4+D5+D6+D7+D8+D9+D10+D11+D12+D13+D18+D19+D23+D26+D30+D37+D43+D44+D45+D46+D47+D48+D49+D50+D51+D52</f>
        <v>5005</v>
      </c>
      <c r="E53" s="62">
        <f t="shared" si="1"/>
        <v>10763</v>
      </c>
      <c r="F53" s="62">
        <f>F4+F5+F6+F7+F8+F9+F10+F11+F12+F13+F18+F19+F23+F26+F30+F37+F43+F44+F45+F46+F47+F48+F49+F50+F51+F52</f>
        <v>4059</v>
      </c>
      <c r="G53" s="62">
        <f>G4+G5+G6+G7+G8+G9+G10+G11+G12+G13+G18+G19+G23+G26+G30+G37+G43+G44+G45+G46+G47+G48+G49+G50+G51+G52</f>
        <v>3234</v>
      </c>
      <c r="H53" s="62">
        <f t="shared" si="2"/>
        <v>7293</v>
      </c>
      <c r="I53" s="62">
        <f>I4+I5+I6+I7+I8+I9+I10+I11+I12+I13+I18+I19+I23+I26+I30+I37+I43+I44+I45+I46+I47+I48+I49+I50+I51+I52</f>
        <v>684</v>
      </c>
      <c r="J53" s="62">
        <f>J4+J5+J6+J7+J8+J9+J10+J11+J12+J13+J18+J19+J23+J26+J30+J37+J43+J44+J45+J46+J47+J48+J49+J50+J51+J52</f>
        <v>622</v>
      </c>
      <c r="K53" s="62">
        <f t="shared" si="3"/>
        <v>1306</v>
      </c>
      <c r="L53" s="62">
        <f>L4+L5+L6+L7+L8+L9+L10+L11+L12+L13+L18+L19+L23+L26+L30+L37+L43+L44+L45+L46+L47+L48+L49+L50+L51+L52</f>
        <v>2434</v>
      </c>
      <c r="M53" s="62">
        <f>M4+M5+M6+M7+M8+M9+M10+M11+M12+M13+M18+M19+M23+M26+M30+M37+M43+M44+M45+M46+M47+M48+M49+M50+M51+M52</f>
        <v>2338</v>
      </c>
      <c r="N53" s="62">
        <f t="shared" si="4"/>
        <v>4772</v>
      </c>
      <c r="O53" s="62">
        <f>O4+O5+O6+O7+O8+O9+O10+O11+O12+O13+O18+O19+O23+O26+O30+O37+O43+O44+O45+O46+O47+O48+O49+O50+O51+O52</f>
        <v>1812</v>
      </c>
      <c r="P53" s="62">
        <f>P4+P5+P6+P7+P8+P9+P10+P11+P12+P13+P18+P19+P23+P26+P30+P37+P43+P44+P45+P46+P47+P48+P49+P50+P51+P52</f>
        <v>1785</v>
      </c>
      <c r="Q53" s="62">
        <f t="shared" si="5"/>
        <v>3597</v>
      </c>
      <c r="R53" s="60">
        <f t="shared" si="6"/>
        <v>14747</v>
      </c>
      <c r="S53" s="60">
        <f t="shared" si="0"/>
        <v>12984</v>
      </c>
      <c r="T53" s="62">
        <f t="shared" si="7"/>
        <v>27731</v>
      </c>
    </row>
    <row r="59" spans="1:20" s="56" customFormat="1" ht="30" customHeight="1">
      <c r="A59" s="128" t="s">
        <v>417</v>
      </c>
      <c r="B59" s="129"/>
      <c r="C59" s="129"/>
      <c r="D59" s="129"/>
      <c r="E59" s="129"/>
      <c r="F59" s="129"/>
      <c r="G59" s="129"/>
      <c r="H59" s="129"/>
    </row>
    <row r="60" spans="1:20" s="56" customFormat="1" ht="30" customHeight="1">
      <c r="A60" s="125" t="s">
        <v>1</v>
      </c>
      <c r="B60" s="125"/>
      <c r="C60" s="48" t="s">
        <v>10</v>
      </c>
      <c r="D60" s="48" t="s">
        <v>11</v>
      </c>
      <c r="E60" s="48" t="s">
        <v>13</v>
      </c>
      <c r="F60" s="48" t="s">
        <v>14</v>
      </c>
      <c r="G60" s="48" t="s">
        <v>68</v>
      </c>
      <c r="H60" s="48" t="s">
        <v>566</v>
      </c>
    </row>
    <row r="61" spans="1:20" s="56" customFormat="1" ht="30" customHeight="1">
      <c r="A61" s="126" t="s">
        <v>250</v>
      </c>
      <c r="B61" s="49" t="s">
        <v>192</v>
      </c>
      <c r="C61" s="53">
        <v>1518</v>
      </c>
      <c r="D61" s="53">
        <v>985</v>
      </c>
      <c r="E61" s="53">
        <v>661</v>
      </c>
      <c r="F61" s="53">
        <v>467</v>
      </c>
      <c r="G61" s="53">
        <v>222</v>
      </c>
      <c r="H61" s="60">
        <f>SUM(C61:G61)</f>
        <v>3853</v>
      </c>
    </row>
    <row r="62" spans="1:20" s="56" customFormat="1" ht="30" customHeight="1">
      <c r="A62" s="126"/>
      <c r="B62" s="49" t="s">
        <v>418</v>
      </c>
      <c r="C62" s="53">
        <v>0</v>
      </c>
      <c r="D62" s="53">
        <v>0</v>
      </c>
      <c r="E62" s="53">
        <v>119</v>
      </c>
      <c r="F62" s="53">
        <v>0</v>
      </c>
      <c r="G62" s="53">
        <v>0</v>
      </c>
      <c r="H62" s="60">
        <f t="shared" ref="H62:H100" si="14">SUM(C62:G62)</f>
        <v>119</v>
      </c>
    </row>
    <row r="63" spans="1:20" s="56" customFormat="1" ht="30" customHeight="1">
      <c r="A63" s="126"/>
      <c r="B63" s="57" t="s">
        <v>135</v>
      </c>
      <c r="C63" s="58">
        <f>SUM(C61:C62)</f>
        <v>1518</v>
      </c>
      <c r="D63" s="58">
        <f t="shared" ref="D63:G63" si="15">SUM(D61:D62)</f>
        <v>985</v>
      </c>
      <c r="E63" s="58">
        <f t="shared" si="15"/>
        <v>780</v>
      </c>
      <c r="F63" s="58">
        <f t="shared" si="15"/>
        <v>467</v>
      </c>
      <c r="G63" s="58">
        <f t="shared" si="15"/>
        <v>222</v>
      </c>
      <c r="H63" s="60">
        <f t="shared" si="14"/>
        <v>3972</v>
      </c>
    </row>
    <row r="64" spans="1:20" s="56" customFormat="1" ht="30" customHeight="1">
      <c r="A64" s="126" t="s">
        <v>60</v>
      </c>
      <c r="B64" s="49" t="s">
        <v>60</v>
      </c>
      <c r="C64" s="53">
        <v>351</v>
      </c>
      <c r="D64" s="53">
        <v>281</v>
      </c>
      <c r="E64" s="53">
        <v>178</v>
      </c>
      <c r="F64" s="53">
        <v>34</v>
      </c>
      <c r="G64" s="53">
        <v>0</v>
      </c>
      <c r="H64" s="60">
        <f t="shared" si="14"/>
        <v>844</v>
      </c>
    </row>
    <row r="65" spans="1:8" s="56" customFormat="1" ht="30" customHeight="1">
      <c r="A65" s="126"/>
      <c r="B65" s="49" t="s">
        <v>419</v>
      </c>
      <c r="C65" s="53">
        <v>0</v>
      </c>
      <c r="D65" s="53">
        <v>0</v>
      </c>
      <c r="E65" s="53">
        <v>29</v>
      </c>
      <c r="F65" s="53">
        <v>0</v>
      </c>
      <c r="G65" s="53">
        <v>0</v>
      </c>
      <c r="H65" s="60">
        <f t="shared" si="14"/>
        <v>29</v>
      </c>
    </row>
    <row r="66" spans="1:8" s="56" customFormat="1" ht="30" customHeight="1">
      <c r="A66" s="126"/>
      <c r="B66" s="57" t="s">
        <v>134</v>
      </c>
      <c r="C66" s="58">
        <f>SUM(C64:C65)</f>
        <v>351</v>
      </c>
      <c r="D66" s="58">
        <f t="shared" ref="D66:G66" si="16">SUM(D64:D65)</f>
        <v>281</v>
      </c>
      <c r="E66" s="58">
        <f t="shared" si="16"/>
        <v>207</v>
      </c>
      <c r="F66" s="58">
        <f t="shared" si="16"/>
        <v>34</v>
      </c>
      <c r="G66" s="58">
        <f t="shared" si="16"/>
        <v>0</v>
      </c>
      <c r="H66" s="60">
        <f t="shared" si="14"/>
        <v>873</v>
      </c>
    </row>
    <row r="67" spans="1:8" s="56" customFormat="1" ht="30" customHeight="1">
      <c r="A67" s="126" t="s">
        <v>57</v>
      </c>
      <c r="B67" s="49" t="s">
        <v>57</v>
      </c>
      <c r="C67" s="53">
        <v>299</v>
      </c>
      <c r="D67" s="53">
        <v>195</v>
      </c>
      <c r="E67" s="53">
        <v>196</v>
      </c>
      <c r="F67" s="53">
        <v>116</v>
      </c>
      <c r="G67" s="53">
        <v>0</v>
      </c>
      <c r="H67" s="60">
        <f t="shared" si="14"/>
        <v>806</v>
      </c>
    </row>
    <row r="68" spans="1:8" s="56" customFormat="1" ht="30" customHeight="1">
      <c r="A68" s="126"/>
      <c r="B68" s="49" t="s">
        <v>245</v>
      </c>
      <c r="C68" s="53">
        <v>0</v>
      </c>
      <c r="D68" s="53">
        <v>0</v>
      </c>
      <c r="E68" s="53">
        <v>0</v>
      </c>
      <c r="F68" s="53">
        <v>29</v>
      </c>
      <c r="G68" s="53">
        <v>0</v>
      </c>
      <c r="H68" s="60">
        <f t="shared" si="14"/>
        <v>29</v>
      </c>
    </row>
    <row r="69" spans="1:8" s="56" customFormat="1" ht="30" customHeight="1">
      <c r="A69" s="126"/>
      <c r="B69" s="49" t="s">
        <v>420</v>
      </c>
      <c r="C69" s="53">
        <v>0</v>
      </c>
      <c r="D69" s="53">
        <v>0</v>
      </c>
      <c r="E69" s="53">
        <v>47</v>
      </c>
      <c r="F69" s="53">
        <v>0</v>
      </c>
      <c r="G69" s="53">
        <v>0</v>
      </c>
      <c r="H69" s="60">
        <f t="shared" si="14"/>
        <v>47</v>
      </c>
    </row>
    <row r="70" spans="1:8" s="56" customFormat="1" ht="30" customHeight="1">
      <c r="A70" s="126"/>
      <c r="B70" s="49" t="s">
        <v>421</v>
      </c>
      <c r="C70" s="53">
        <v>0</v>
      </c>
      <c r="D70" s="53">
        <v>0</v>
      </c>
      <c r="E70" s="53">
        <v>0</v>
      </c>
      <c r="F70" s="53">
        <v>0</v>
      </c>
      <c r="G70" s="53">
        <v>104</v>
      </c>
      <c r="H70" s="60">
        <f t="shared" si="14"/>
        <v>104</v>
      </c>
    </row>
    <row r="71" spans="1:8" s="56" customFormat="1" ht="30" customHeight="1">
      <c r="A71" s="126"/>
      <c r="B71" s="57" t="s">
        <v>133</v>
      </c>
      <c r="C71" s="58">
        <f>SUM(C67:C70)</f>
        <v>299</v>
      </c>
      <c r="D71" s="58">
        <f t="shared" ref="D71:G71" si="17">SUM(D67:D70)</f>
        <v>195</v>
      </c>
      <c r="E71" s="58">
        <f t="shared" si="17"/>
        <v>243</v>
      </c>
      <c r="F71" s="58">
        <f t="shared" si="17"/>
        <v>145</v>
      </c>
      <c r="G71" s="58">
        <f t="shared" si="17"/>
        <v>104</v>
      </c>
      <c r="H71" s="60">
        <f t="shared" si="14"/>
        <v>986</v>
      </c>
    </row>
    <row r="72" spans="1:8" s="56" customFormat="1" ht="30" customHeight="1">
      <c r="A72" s="126" t="s">
        <v>55</v>
      </c>
      <c r="B72" s="49" t="s">
        <v>55</v>
      </c>
      <c r="C72" s="53">
        <v>433</v>
      </c>
      <c r="D72" s="53">
        <v>218</v>
      </c>
      <c r="E72" s="53">
        <v>59</v>
      </c>
      <c r="F72" s="53">
        <v>45</v>
      </c>
      <c r="G72" s="53">
        <v>0</v>
      </c>
      <c r="H72" s="60">
        <f t="shared" si="14"/>
        <v>755</v>
      </c>
    </row>
    <row r="73" spans="1:8" s="56" customFormat="1" ht="30" customHeight="1">
      <c r="A73" s="126"/>
      <c r="B73" s="49" t="s">
        <v>422</v>
      </c>
      <c r="C73" s="53">
        <v>0</v>
      </c>
      <c r="D73" s="53">
        <v>0</v>
      </c>
      <c r="E73" s="53">
        <v>0</v>
      </c>
      <c r="F73" s="53">
        <v>0</v>
      </c>
      <c r="G73" s="53">
        <v>69</v>
      </c>
      <c r="H73" s="60">
        <f t="shared" si="14"/>
        <v>69</v>
      </c>
    </row>
    <row r="74" spans="1:8" s="56" customFormat="1" ht="30" customHeight="1">
      <c r="A74" s="126"/>
      <c r="B74" s="49" t="s">
        <v>423</v>
      </c>
      <c r="C74" s="53">
        <v>0</v>
      </c>
      <c r="D74" s="53">
        <v>0</v>
      </c>
      <c r="E74" s="53">
        <v>0</v>
      </c>
      <c r="F74" s="53">
        <v>0</v>
      </c>
      <c r="G74" s="53">
        <v>66</v>
      </c>
      <c r="H74" s="60">
        <f t="shared" si="14"/>
        <v>66</v>
      </c>
    </row>
    <row r="75" spans="1:8" s="56" customFormat="1" ht="30" customHeight="1">
      <c r="A75" s="126"/>
      <c r="B75" s="57" t="s">
        <v>139</v>
      </c>
      <c r="C75" s="58">
        <f>SUM(C72:C74)</f>
        <v>433</v>
      </c>
      <c r="D75" s="58">
        <f t="shared" ref="D75:G75" si="18">SUM(D72:D74)</f>
        <v>218</v>
      </c>
      <c r="E75" s="58">
        <f t="shared" si="18"/>
        <v>59</v>
      </c>
      <c r="F75" s="58">
        <f t="shared" si="18"/>
        <v>45</v>
      </c>
      <c r="G75" s="58">
        <f t="shared" si="18"/>
        <v>135</v>
      </c>
      <c r="H75" s="60">
        <f t="shared" si="14"/>
        <v>890</v>
      </c>
    </row>
    <row r="76" spans="1:8" s="56" customFormat="1" ht="30" customHeight="1">
      <c r="A76" s="121" t="s">
        <v>62</v>
      </c>
      <c r="B76" s="121"/>
      <c r="C76" s="53">
        <v>35</v>
      </c>
      <c r="D76" s="53">
        <v>0</v>
      </c>
      <c r="E76" s="53">
        <v>0</v>
      </c>
      <c r="F76" s="53">
        <v>0</v>
      </c>
      <c r="G76" s="53">
        <v>0</v>
      </c>
      <c r="H76" s="60">
        <f t="shared" si="14"/>
        <v>35</v>
      </c>
    </row>
    <row r="77" spans="1:8" s="56" customFormat="1" ht="30" customHeight="1">
      <c r="A77" s="121" t="s">
        <v>59</v>
      </c>
      <c r="B77" s="121"/>
      <c r="C77" s="53">
        <v>147</v>
      </c>
      <c r="D77" s="53">
        <v>112</v>
      </c>
      <c r="E77" s="53">
        <v>0</v>
      </c>
      <c r="F77" s="53">
        <v>0</v>
      </c>
      <c r="G77" s="53">
        <v>0</v>
      </c>
      <c r="H77" s="60">
        <f t="shared" si="14"/>
        <v>259</v>
      </c>
    </row>
    <row r="78" spans="1:8" s="56" customFormat="1" ht="30" customHeight="1">
      <c r="A78" s="127" t="s">
        <v>24</v>
      </c>
      <c r="B78" s="49" t="s">
        <v>24</v>
      </c>
      <c r="C78" s="53">
        <v>37</v>
      </c>
      <c r="D78" s="53">
        <v>15</v>
      </c>
      <c r="E78" s="53">
        <v>40</v>
      </c>
      <c r="F78" s="53">
        <v>32</v>
      </c>
      <c r="G78" s="53">
        <v>0</v>
      </c>
      <c r="H78" s="60">
        <f t="shared" si="14"/>
        <v>124</v>
      </c>
    </row>
    <row r="79" spans="1:8" s="56" customFormat="1" ht="30" customHeight="1">
      <c r="A79" s="127"/>
      <c r="B79" s="49" t="s">
        <v>424</v>
      </c>
      <c r="C79" s="53">
        <v>0</v>
      </c>
      <c r="D79" s="53">
        <v>0</v>
      </c>
      <c r="E79" s="53">
        <v>0</v>
      </c>
      <c r="F79" s="53">
        <v>0</v>
      </c>
      <c r="G79" s="53">
        <v>11</v>
      </c>
      <c r="H79" s="60">
        <f t="shared" si="14"/>
        <v>11</v>
      </c>
    </row>
    <row r="80" spans="1:8" s="56" customFormat="1" ht="30" customHeight="1">
      <c r="A80" s="127"/>
      <c r="B80" s="49" t="s">
        <v>425</v>
      </c>
      <c r="C80" s="53">
        <v>0</v>
      </c>
      <c r="D80" s="53">
        <v>0</v>
      </c>
      <c r="E80" s="53">
        <v>0</v>
      </c>
      <c r="F80" s="53">
        <v>0</v>
      </c>
      <c r="G80" s="53">
        <v>9</v>
      </c>
      <c r="H80" s="60">
        <f t="shared" si="14"/>
        <v>9</v>
      </c>
    </row>
    <row r="81" spans="1:8" s="56" customFormat="1" ht="30" customHeight="1">
      <c r="A81" s="127"/>
      <c r="B81" s="49" t="s">
        <v>426</v>
      </c>
      <c r="C81" s="53">
        <v>0</v>
      </c>
      <c r="D81" s="53">
        <v>5</v>
      </c>
      <c r="E81" s="53">
        <v>0</v>
      </c>
      <c r="F81" s="53">
        <v>0</v>
      </c>
      <c r="G81" s="53">
        <v>0</v>
      </c>
      <c r="H81" s="60">
        <f t="shared" si="14"/>
        <v>5</v>
      </c>
    </row>
    <row r="82" spans="1:8" s="56" customFormat="1" ht="30" customHeight="1">
      <c r="A82" s="127"/>
      <c r="B82" s="57" t="s">
        <v>136</v>
      </c>
      <c r="C82" s="58">
        <f>SUM(C78:C81)</f>
        <v>37</v>
      </c>
      <c r="D82" s="58">
        <f t="shared" ref="D82:G82" si="19">SUM(D78:D81)</f>
        <v>20</v>
      </c>
      <c r="E82" s="58">
        <f t="shared" si="19"/>
        <v>40</v>
      </c>
      <c r="F82" s="58">
        <f t="shared" si="19"/>
        <v>32</v>
      </c>
      <c r="G82" s="58">
        <f t="shared" si="19"/>
        <v>20</v>
      </c>
      <c r="H82" s="60">
        <f t="shared" si="14"/>
        <v>149</v>
      </c>
    </row>
    <row r="83" spans="1:8" s="56" customFormat="1" ht="30" customHeight="1">
      <c r="A83" s="121" t="s">
        <v>16</v>
      </c>
      <c r="B83" s="121"/>
      <c r="C83" s="53">
        <v>42</v>
      </c>
      <c r="D83" s="53">
        <v>24</v>
      </c>
      <c r="E83" s="53">
        <v>56</v>
      </c>
      <c r="F83" s="53">
        <v>29</v>
      </c>
      <c r="G83" s="53">
        <v>0</v>
      </c>
      <c r="H83" s="60">
        <f t="shared" si="14"/>
        <v>151</v>
      </c>
    </row>
    <row r="84" spans="1:8" s="56" customFormat="1" ht="30" customHeight="1">
      <c r="A84" s="121" t="s">
        <v>9</v>
      </c>
      <c r="B84" s="121"/>
      <c r="C84" s="53">
        <v>29</v>
      </c>
      <c r="D84" s="53">
        <v>110</v>
      </c>
      <c r="E84" s="53">
        <v>51</v>
      </c>
      <c r="F84" s="53">
        <v>20</v>
      </c>
      <c r="G84" s="53">
        <v>37</v>
      </c>
      <c r="H84" s="60">
        <f t="shared" si="14"/>
        <v>247</v>
      </c>
    </row>
    <row r="85" spans="1:8" s="56" customFormat="1" ht="30" customHeight="1">
      <c r="A85" s="121" t="s">
        <v>15</v>
      </c>
      <c r="B85" s="121"/>
      <c r="C85" s="53">
        <v>34</v>
      </c>
      <c r="D85" s="53">
        <v>73</v>
      </c>
      <c r="E85" s="53">
        <v>35</v>
      </c>
      <c r="F85" s="53">
        <v>56</v>
      </c>
      <c r="G85" s="53">
        <v>0</v>
      </c>
      <c r="H85" s="60">
        <f t="shared" si="14"/>
        <v>198</v>
      </c>
    </row>
    <row r="86" spans="1:8" s="56" customFormat="1" ht="30" customHeight="1">
      <c r="A86" s="121" t="s">
        <v>79</v>
      </c>
      <c r="B86" s="121"/>
      <c r="C86" s="53">
        <v>326</v>
      </c>
      <c r="D86" s="53">
        <v>247</v>
      </c>
      <c r="E86" s="53">
        <v>104</v>
      </c>
      <c r="F86" s="53">
        <v>141</v>
      </c>
      <c r="G86" s="53">
        <v>28</v>
      </c>
      <c r="H86" s="60">
        <f t="shared" si="14"/>
        <v>846</v>
      </c>
    </row>
    <row r="87" spans="1:8" s="56" customFormat="1" ht="30" customHeight="1">
      <c r="A87" s="121" t="s">
        <v>78</v>
      </c>
      <c r="B87" s="121"/>
      <c r="C87" s="53">
        <v>32</v>
      </c>
      <c r="D87" s="53">
        <v>0</v>
      </c>
      <c r="E87" s="53">
        <v>0</v>
      </c>
      <c r="F87" s="53">
        <v>0</v>
      </c>
      <c r="G87" s="53">
        <v>0</v>
      </c>
      <c r="H87" s="60">
        <f t="shared" si="14"/>
        <v>32</v>
      </c>
    </row>
    <row r="88" spans="1:8" s="56" customFormat="1" ht="30" customHeight="1">
      <c r="A88" s="121" t="s">
        <v>19</v>
      </c>
      <c r="B88" s="121"/>
      <c r="C88" s="53">
        <v>28</v>
      </c>
      <c r="D88" s="53">
        <v>34</v>
      </c>
      <c r="E88" s="53">
        <v>19</v>
      </c>
      <c r="F88" s="53">
        <v>23</v>
      </c>
      <c r="G88" s="53">
        <v>0</v>
      </c>
      <c r="H88" s="60">
        <f t="shared" si="14"/>
        <v>104</v>
      </c>
    </row>
    <row r="89" spans="1:8" s="56" customFormat="1" ht="30" customHeight="1">
      <c r="A89" s="121" t="s">
        <v>17</v>
      </c>
      <c r="B89" s="121"/>
      <c r="C89" s="53">
        <v>92</v>
      </c>
      <c r="D89" s="53">
        <v>101</v>
      </c>
      <c r="E89" s="53">
        <v>40</v>
      </c>
      <c r="F89" s="53">
        <v>67</v>
      </c>
      <c r="G89" s="53">
        <v>0</v>
      </c>
      <c r="H89" s="60">
        <f t="shared" si="14"/>
        <v>300</v>
      </c>
    </row>
    <row r="90" spans="1:8" s="56" customFormat="1" ht="30" customHeight="1">
      <c r="A90" s="121" t="s">
        <v>249</v>
      </c>
      <c r="B90" s="121"/>
      <c r="C90" s="53">
        <v>161</v>
      </c>
      <c r="D90" s="53">
        <v>145</v>
      </c>
      <c r="E90" s="53">
        <v>72</v>
      </c>
      <c r="F90" s="53">
        <v>65</v>
      </c>
      <c r="G90" s="53">
        <v>0</v>
      </c>
      <c r="H90" s="60">
        <f t="shared" si="14"/>
        <v>443</v>
      </c>
    </row>
    <row r="91" spans="1:8" s="56" customFormat="1" ht="30" customHeight="1">
      <c r="A91" s="121" t="s">
        <v>22</v>
      </c>
      <c r="B91" s="121"/>
      <c r="C91" s="53">
        <v>0</v>
      </c>
      <c r="D91" s="53">
        <v>26</v>
      </c>
      <c r="E91" s="53">
        <v>25</v>
      </c>
      <c r="F91" s="53">
        <v>25</v>
      </c>
      <c r="G91" s="53">
        <v>0</v>
      </c>
      <c r="H91" s="60">
        <f t="shared" si="14"/>
        <v>76</v>
      </c>
    </row>
    <row r="92" spans="1:8" s="56" customFormat="1" ht="30" customHeight="1">
      <c r="A92" s="121" t="s">
        <v>29</v>
      </c>
      <c r="B92" s="121"/>
      <c r="C92" s="53">
        <v>0</v>
      </c>
      <c r="D92" s="53">
        <v>0</v>
      </c>
      <c r="E92" s="53">
        <v>0</v>
      </c>
      <c r="F92" s="53">
        <v>26</v>
      </c>
      <c r="G92" s="53">
        <v>0</v>
      </c>
      <c r="H92" s="60">
        <f t="shared" si="14"/>
        <v>26</v>
      </c>
    </row>
    <row r="93" spans="1:8" s="56" customFormat="1" ht="30" customHeight="1">
      <c r="A93" s="121" t="s">
        <v>427</v>
      </c>
      <c r="B93" s="121"/>
      <c r="C93" s="53">
        <v>0</v>
      </c>
      <c r="D93" s="53">
        <v>0</v>
      </c>
      <c r="E93" s="53">
        <v>0</v>
      </c>
      <c r="F93" s="53">
        <v>42</v>
      </c>
      <c r="G93" s="53">
        <v>27</v>
      </c>
      <c r="H93" s="60">
        <f t="shared" si="14"/>
        <v>69</v>
      </c>
    </row>
    <row r="94" spans="1:8" s="56" customFormat="1" ht="30" customHeight="1">
      <c r="A94" s="121" t="s">
        <v>212</v>
      </c>
      <c r="B94" s="121"/>
      <c r="C94" s="53">
        <v>0</v>
      </c>
      <c r="D94" s="53">
        <v>0</v>
      </c>
      <c r="E94" s="53">
        <v>0</v>
      </c>
      <c r="F94" s="53">
        <v>54</v>
      </c>
      <c r="G94" s="53">
        <v>0</v>
      </c>
      <c r="H94" s="60">
        <f t="shared" si="14"/>
        <v>54</v>
      </c>
    </row>
    <row r="95" spans="1:8" s="56" customFormat="1" ht="30" customHeight="1">
      <c r="A95" s="121" t="s">
        <v>64</v>
      </c>
      <c r="B95" s="121"/>
      <c r="C95" s="53">
        <v>0</v>
      </c>
      <c r="D95" s="53">
        <v>0</v>
      </c>
      <c r="E95" s="53">
        <v>11</v>
      </c>
      <c r="F95" s="53">
        <v>7</v>
      </c>
      <c r="G95" s="53">
        <v>0</v>
      </c>
      <c r="H95" s="60">
        <f t="shared" si="14"/>
        <v>18</v>
      </c>
    </row>
    <row r="96" spans="1:8" s="56" customFormat="1" ht="30" customHeight="1">
      <c r="A96" s="121" t="s">
        <v>66</v>
      </c>
      <c r="B96" s="121"/>
      <c r="C96" s="53">
        <v>0</v>
      </c>
      <c r="D96" s="53">
        <v>0</v>
      </c>
      <c r="E96" s="53">
        <v>0</v>
      </c>
      <c r="F96" s="53">
        <v>16</v>
      </c>
      <c r="G96" s="53">
        <v>0</v>
      </c>
      <c r="H96" s="60">
        <f t="shared" si="14"/>
        <v>16</v>
      </c>
    </row>
    <row r="97" spans="1:20" s="56" customFormat="1" ht="30" customHeight="1">
      <c r="A97" s="121" t="s">
        <v>428</v>
      </c>
      <c r="B97" s="121"/>
      <c r="C97" s="53">
        <v>0</v>
      </c>
      <c r="D97" s="53">
        <v>0</v>
      </c>
      <c r="E97" s="53">
        <v>0</v>
      </c>
      <c r="F97" s="53">
        <v>3</v>
      </c>
      <c r="G97" s="53">
        <v>0</v>
      </c>
      <c r="H97" s="60">
        <f t="shared" si="14"/>
        <v>3</v>
      </c>
    </row>
    <row r="98" spans="1:20" s="56" customFormat="1" ht="30" customHeight="1">
      <c r="A98" s="121" t="s">
        <v>201</v>
      </c>
      <c r="B98" s="121"/>
      <c r="C98" s="53">
        <v>0</v>
      </c>
      <c r="D98" s="53">
        <v>0</v>
      </c>
      <c r="E98" s="53">
        <v>1</v>
      </c>
      <c r="F98" s="53">
        <v>0</v>
      </c>
      <c r="G98" s="53">
        <v>0</v>
      </c>
      <c r="H98" s="60">
        <f t="shared" si="14"/>
        <v>1</v>
      </c>
    </row>
    <row r="99" spans="1:20" s="56" customFormat="1" ht="30" customHeight="1">
      <c r="A99" s="121" t="s">
        <v>95</v>
      </c>
      <c r="B99" s="121"/>
      <c r="C99" s="53">
        <v>0</v>
      </c>
      <c r="D99" s="53">
        <v>21</v>
      </c>
      <c r="E99" s="53">
        <v>9</v>
      </c>
      <c r="F99" s="53">
        <v>0</v>
      </c>
      <c r="G99" s="53">
        <v>0</v>
      </c>
      <c r="H99" s="60">
        <f t="shared" si="14"/>
        <v>30</v>
      </c>
    </row>
    <row r="100" spans="1:20" s="56" customFormat="1" ht="30" customHeight="1">
      <c r="A100" s="125" t="s">
        <v>69</v>
      </c>
      <c r="B100" s="125"/>
      <c r="C100" s="60">
        <f>C63+C66+C71+C75+C76+C77+C82+C83+C84+C85+C86+C87+C88+C89+C90+C91+C92++C93+C94+C95+C96+C97+C98+C99</f>
        <v>3564</v>
      </c>
      <c r="D100" s="60">
        <f t="shared" ref="D100:G100" si="20">D63+D66+D71+D75+D76+D77+D82+D83+D84+D85+D86+D87+D88+D89+D90+D91+D92++D93+D94+D95+D96+D97+D98+D99</f>
        <v>2592</v>
      </c>
      <c r="E100" s="60">
        <f t="shared" si="20"/>
        <v>1752</v>
      </c>
      <c r="F100" s="60">
        <f t="shared" si="20"/>
        <v>1297</v>
      </c>
      <c r="G100" s="60">
        <f t="shared" si="20"/>
        <v>573</v>
      </c>
      <c r="H100" s="60">
        <f t="shared" si="14"/>
        <v>9778</v>
      </c>
    </row>
    <row r="109" spans="1:20" ht="30" customHeight="1">
      <c r="A109" s="124" t="s">
        <v>429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</row>
    <row r="110" spans="1:20" ht="30" customHeight="1">
      <c r="A110" s="125" t="s">
        <v>102</v>
      </c>
      <c r="B110" s="125"/>
      <c r="C110" s="125" t="s">
        <v>10</v>
      </c>
      <c r="D110" s="125"/>
      <c r="E110" s="125"/>
      <c r="F110" s="125" t="s">
        <v>11</v>
      </c>
      <c r="G110" s="125"/>
      <c r="H110" s="125"/>
      <c r="I110" s="125" t="s">
        <v>103</v>
      </c>
      <c r="J110" s="125"/>
      <c r="K110" s="125"/>
      <c r="L110" s="125" t="s">
        <v>13</v>
      </c>
      <c r="M110" s="125"/>
      <c r="N110" s="125"/>
      <c r="O110" s="125" t="s">
        <v>14</v>
      </c>
      <c r="P110" s="125"/>
      <c r="Q110" s="125"/>
      <c r="R110" s="125" t="s">
        <v>67</v>
      </c>
      <c r="S110" s="125"/>
      <c r="T110" s="125"/>
    </row>
    <row r="111" spans="1:20" ht="30" customHeight="1">
      <c r="A111" s="125"/>
      <c r="B111" s="125"/>
      <c r="C111" s="48" t="s">
        <v>6</v>
      </c>
      <c r="D111" s="48" t="s">
        <v>104</v>
      </c>
      <c r="E111" s="48" t="s">
        <v>8</v>
      </c>
      <c r="F111" s="48" t="s">
        <v>6</v>
      </c>
      <c r="G111" s="48" t="s">
        <v>104</v>
      </c>
      <c r="H111" s="48" t="s">
        <v>8</v>
      </c>
      <c r="I111" s="48" t="s">
        <v>6</v>
      </c>
      <c r="J111" s="48" t="s">
        <v>104</v>
      </c>
      <c r="K111" s="48" t="s">
        <v>8</v>
      </c>
      <c r="L111" s="48" t="s">
        <v>6</v>
      </c>
      <c r="M111" s="48" t="s">
        <v>104</v>
      </c>
      <c r="N111" s="48" t="s">
        <v>8</v>
      </c>
      <c r="O111" s="48" t="s">
        <v>6</v>
      </c>
      <c r="P111" s="48" t="s">
        <v>104</v>
      </c>
      <c r="Q111" s="48" t="s">
        <v>8</v>
      </c>
      <c r="R111" s="48" t="s">
        <v>6</v>
      </c>
      <c r="S111" s="48" t="s">
        <v>7</v>
      </c>
      <c r="T111" s="48" t="s">
        <v>8</v>
      </c>
    </row>
    <row r="112" spans="1:20" ht="30" customHeight="1">
      <c r="A112" s="121" t="s">
        <v>9</v>
      </c>
      <c r="B112" s="121"/>
      <c r="C112" s="49">
        <v>0</v>
      </c>
      <c r="D112" s="49">
        <v>0</v>
      </c>
      <c r="E112" s="57">
        <f>C112+D112</f>
        <v>0</v>
      </c>
      <c r="F112" s="49">
        <v>0</v>
      </c>
      <c r="G112" s="49">
        <v>0</v>
      </c>
      <c r="H112" s="57">
        <f>F112+G112</f>
        <v>0</v>
      </c>
      <c r="I112" s="49">
        <v>0</v>
      </c>
      <c r="J112" s="49">
        <v>0</v>
      </c>
      <c r="K112" s="57">
        <f>I112+J112</f>
        <v>0</v>
      </c>
      <c r="L112" s="49">
        <v>5</v>
      </c>
      <c r="M112" s="49">
        <v>0</v>
      </c>
      <c r="N112" s="57">
        <f>L112+M112</f>
        <v>5</v>
      </c>
      <c r="O112" s="49">
        <v>0</v>
      </c>
      <c r="P112" s="49">
        <v>0</v>
      </c>
      <c r="Q112" s="57">
        <f>O112+P112</f>
        <v>0</v>
      </c>
      <c r="R112" s="48">
        <f t="shared" ref="R112:S127" si="21">O112+L112+I112+F112+C112</f>
        <v>5</v>
      </c>
      <c r="S112" s="48">
        <f t="shared" si="21"/>
        <v>0</v>
      </c>
      <c r="T112" s="48">
        <f>R112+S112</f>
        <v>5</v>
      </c>
    </row>
    <row r="113" spans="1:20" ht="30" customHeight="1">
      <c r="A113" s="121" t="s">
        <v>15</v>
      </c>
      <c r="B113" s="121"/>
      <c r="C113" s="49">
        <v>10</v>
      </c>
      <c r="D113" s="49">
        <v>6</v>
      </c>
      <c r="E113" s="57">
        <f t="shared" ref="E113:E162" si="22">C113+D113</f>
        <v>16</v>
      </c>
      <c r="F113" s="49">
        <v>6</v>
      </c>
      <c r="G113" s="49">
        <v>2</v>
      </c>
      <c r="H113" s="57">
        <f t="shared" ref="H113:H162" si="23">F113+G113</f>
        <v>8</v>
      </c>
      <c r="I113" s="49">
        <v>0</v>
      </c>
      <c r="J113" s="49">
        <v>0</v>
      </c>
      <c r="K113" s="57">
        <f t="shared" ref="K113:K162" si="24">I113+J113</f>
        <v>0</v>
      </c>
      <c r="L113" s="49">
        <v>1</v>
      </c>
      <c r="M113" s="49">
        <v>2</v>
      </c>
      <c r="N113" s="57">
        <f t="shared" ref="N113:N162" si="25">L113+M113</f>
        <v>3</v>
      </c>
      <c r="O113" s="49">
        <v>0</v>
      </c>
      <c r="P113" s="49">
        <v>0</v>
      </c>
      <c r="Q113" s="57">
        <f t="shared" ref="Q113:Q162" si="26">O113+P113</f>
        <v>0</v>
      </c>
      <c r="R113" s="48">
        <f t="shared" si="21"/>
        <v>17</v>
      </c>
      <c r="S113" s="48">
        <f t="shared" si="21"/>
        <v>10</v>
      </c>
      <c r="T113" s="48">
        <f t="shared" ref="T113:T162" si="27">R113+S113</f>
        <v>27</v>
      </c>
    </row>
    <row r="114" spans="1:20" ht="30" customHeight="1">
      <c r="A114" s="121" t="s">
        <v>16</v>
      </c>
      <c r="B114" s="121"/>
      <c r="C114" s="49">
        <v>3</v>
      </c>
      <c r="D114" s="49">
        <v>7</v>
      </c>
      <c r="E114" s="57">
        <f t="shared" si="22"/>
        <v>10</v>
      </c>
      <c r="F114" s="49">
        <v>5</v>
      </c>
      <c r="G114" s="49">
        <v>5</v>
      </c>
      <c r="H114" s="57">
        <f t="shared" si="23"/>
        <v>10</v>
      </c>
      <c r="I114" s="49">
        <v>0</v>
      </c>
      <c r="J114" s="49">
        <v>0</v>
      </c>
      <c r="K114" s="57">
        <f t="shared" si="24"/>
        <v>0</v>
      </c>
      <c r="L114" s="49">
        <v>0</v>
      </c>
      <c r="M114" s="49">
        <v>6</v>
      </c>
      <c r="N114" s="57">
        <f t="shared" si="25"/>
        <v>6</v>
      </c>
      <c r="O114" s="49">
        <v>1</v>
      </c>
      <c r="P114" s="49">
        <v>11</v>
      </c>
      <c r="Q114" s="57">
        <f t="shared" si="26"/>
        <v>12</v>
      </c>
      <c r="R114" s="48">
        <f t="shared" si="21"/>
        <v>9</v>
      </c>
      <c r="S114" s="48">
        <f t="shared" si="21"/>
        <v>29</v>
      </c>
      <c r="T114" s="48">
        <f t="shared" si="27"/>
        <v>38</v>
      </c>
    </row>
    <row r="115" spans="1:20" ht="30" customHeight="1">
      <c r="A115" s="121" t="s">
        <v>17</v>
      </c>
      <c r="B115" s="121"/>
      <c r="C115" s="49">
        <v>4</v>
      </c>
      <c r="D115" s="49">
        <v>3</v>
      </c>
      <c r="E115" s="57">
        <f t="shared" si="22"/>
        <v>7</v>
      </c>
      <c r="F115" s="49">
        <v>0</v>
      </c>
      <c r="G115" s="49">
        <v>0</v>
      </c>
      <c r="H115" s="57">
        <f t="shared" si="23"/>
        <v>0</v>
      </c>
      <c r="I115" s="49">
        <v>0</v>
      </c>
      <c r="J115" s="49">
        <v>0</v>
      </c>
      <c r="K115" s="57">
        <f t="shared" si="24"/>
        <v>0</v>
      </c>
      <c r="L115" s="49">
        <v>0</v>
      </c>
      <c r="M115" s="49">
        <v>1</v>
      </c>
      <c r="N115" s="57">
        <f t="shared" si="25"/>
        <v>1</v>
      </c>
      <c r="O115" s="49">
        <v>0</v>
      </c>
      <c r="P115" s="49">
        <v>0</v>
      </c>
      <c r="Q115" s="57">
        <f t="shared" si="26"/>
        <v>0</v>
      </c>
      <c r="R115" s="48">
        <f t="shared" si="21"/>
        <v>4</v>
      </c>
      <c r="S115" s="48">
        <f t="shared" si="21"/>
        <v>4</v>
      </c>
      <c r="T115" s="48">
        <f t="shared" si="27"/>
        <v>8</v>
      </c>
    </row>
    <row r="116" spans="1:20" ht="30" customHeight="1">
      <c r="A116" s="121" t="s">
        <v>19</v>
      </c>
      <c r="B116" s="121"/>
      <c r="C116" s="49">
        <v>2</v>
      </c>
      <c r="D116" s="49">
        <v>2</v>
      </c>
      <c r="E116" s="57">
        <f t="shared" si="22"/>
        <v>4</v>
      </c>
      <c r="F116" s="49">
        <v>4</v>
      </c>
      <c r="G116" s="49">
        <v>2</v>
      </c>
      <c r="H116" s="57">
        <f t="shared" si="23"/>
        <v>6</v>
      </c>
      <c r="I116" s="49">
        <v>0</v>
      </c>
      <c r="J116" s="49">
        <v>0</v>
      </c>
      <c r="K116" s="57">
        <f t="shared" si="24"/>
        <v>0</v>
      </c>
      <c r="L116" s="49">
        <v>1</v>
      </c>
      <c r="M116" s="49">
        <v>2</v>
      </c>
      <c r="N116" s="57">
        <f t="shared" si="25"/>
        <v>3</v>
      </c>
      <c r="O116" s="49">
        <v>0</v>
      </c>
      <c r="P116" s="49">
        <v>0</v>
      </c>
      <c r="Q116" s="57">
        <f t="shared" si="26"/>
        <v>0</v>
      </c>
      <c r="R116" s="48">
        <f t="shared" si="21"/>
        <v>7</v>
      </c>
      <c r="S116" s="48">
        <f t="shared" si="21"/>
        <v>6</v>
      </c>
      <c r="T116" s="48">
        <f t="shared" si="27"/>
        <v>13</v>
      </c>
    </row>
    <row r="117" spans="1:20" ht="30" customHeight="1">
      <c r="A117" s="121" t="s">
        <v>390</v>
      </c>
      <c r="B117" s="121"/>
      <c r="C117" s="49">
        <v>11</v>
      </c>
      <c r="D117" s="49">
        <v>2</v>
      </c>
      <c r="E117" s="57">
        <f t="shared" si="22"/>
        <v>13</v>
      </c>
      <c r="F117" s="49">
        <v>13</v>
      </c>
      <c r="G117" s="49">
        <v>7</v>
      </c>
      <c r="H117" s="57">
        <f t="shared" si="23"/>
        <v>20</v>
      </c>
      <c r="I117" s="49">
        <v>0</v>
      </c>
      <c r="J117" s="49">
        <v>0</v>
      </c>
      <c r="K117" s="57">
        <f t="shared" si="24"/>
        <v>0</v>
      </c>
      <c r="L117" s="49">
        <v>1</v>
      </c>
      <c r="M117" s="49">
        <v>2</v>
      </c>
      <c r="N117" s="57">
        <f t="shared" si="25"/>
        <v>3</v>
      </c>
      <c r="O117" s="49">
        <v>3</v>
      </c>
      <c r="P117" s="49">
        <v>2</v>
      </c>
      <c r="Q117" s="57">
        <f t="shared" si="26"/>
        <v>5</v>
      </c>
      <c r="R117" s="48">
        <f t="shared" si="21"/>
        <v>28</v>
      </c>
      <c r="S117" s="48">
        <f t="shared" si="21"/>
        <v>13</v>
      </c>
      <c r="T117" s="48">
        <f t="shared" si="27"/>
        <v>41</v>
      </c>
    </row>
    <row r="118" spans="1:20" ht="30" customHeight="1">
      <c r="A118" s="121" t="s">
        <v>22</v>
      </c>
      <c r="B118" s="121"/>
      <c r="C118" s="49">
        <v>1</v>
      </c>
      <c r="D118" s="49">
        <v>1</v>
      </c>
      <c r="E118" s="57">
        <f t="shared" si="22"/>
        <v>2</v>
      </c>
      <c r="F118" s="49">
        <v>2</v>
      </c>
      <c r="G118" s="49">
        <v>2</v>
      </c>
      <c r="H118" s="57">
        <f t="shared" si="23"/>
        <v>4</v>
      </c>
      <c r="I118" s="49">
        <v>0</v>
      </c>
      <c r="J118" s="49">
        <v>0</v>
      </c>
      <c r="K118" s="57">
        <f t="shared" si="24"/>
        <v>0</v>
      </c>
      <c r="L118" s="49">
        <v>1</v>
      </c>
      <c r="M118" s="49">
        <v>0</v>
      </c>
      <c r="N118" s="57">
        <f t="shared" si="25"/>
        <v>1</v>
      </c>
      <c r="O118" s="49">
        <v>3</v>
      </c>
      <c r="P118" s="49">
        <v>2</v>
      </c>
      <c r="Q118" s="57">
        <f t="shared" si="26"/>
        <v>5</v>
      </c>
      <c r="R118" s="48">
        <f t="shared" si="21"/>
        <v>7</v>
      </c>
      <c r="S118" s="48">
        <f t="shared" si="21"/>
        <v>5</v>
      </c>
      <c r="T118" s="48">
        <f t="shared" si="27"/>
        <v>12</v>
      </c>
    </row>
    <row r="119" spans="1:20" ht="30" customHeight="1">
      <c r="A119" s="121" t="s">
        <v>337</v>
      </c>
      <c r="B119" s="121"/>
      <c r="C119" s="49">
        <v>0</v>
      </c>
      <c r="D119" s="49">
        <v>0</v>
      </c>
      <c r="E119" s="57">
        <f t="shared" si="22"/>
        <v>0</v>
      </c>
      <c r="F119" s="49">
        <v>0</v>
      </c>
      <c r="G119" s="49">
        <v>0</v>
      </c>
      <c r="H119" s="57">
        <f t="shared" si="23"/>
        <v>0</v>
      </c>
      <c r="I119" s="49">
        <v>0</v>
      </c>
      <c r="J119" s="49">
        <v>0</v>
      </c>
      <c r="K119" s="57">
        <f t="shared" si="24"/>
        <v>0</v>
      </c>
      <c r="L119" s="49">
        <v>0</v>
      </c>
      <c r="M119" s="49">
        <v>0</v>
      </c>
      <c r="N119" s="57">
        <f t="shared" si="25"/>
        <v>0</v>
      </c>
      <c r="O119" s="49">
        <v>0</v>
      </c>
      <c r="P119" s="49">
        <v>0</v>
      </c>
      <c r="Q119" s="57">
        <f t="shared" si="26"/>
        <v>0</v>
      </c>
      <c r="R119" s="48">
        <f t="shared" si="21"/>
        <v>0</v>
      </c>
      <c r="S119" s="48">
        <f t="shared" si="21"/>
        <v>0</v>
      </c>
      <c r="T119" s="48">
        <f t="shared" si="27"/>
        <v>0</v>
      </c>
    </row>
    <row r="120" spans="1:20" ht="30" customHeight="1">
      <c r="A120" s="121" t="s">
        <v>28</v>
      </c>
      <c r="B120" s="121"/>
      <c r="C120" s="49">
        <v>0</v>
      </c>
      <c r="D120" s="49">
        <v>0</v>
      </c>
      <c r="E120" s="57">
        <f t="shared" si="22"/>
        <v>0</v>
      </c>
      <c r="F120" s="49">
        <v>0</v>
      </c>
      <c r="G120" s="49">
        <v>0</v>
      </c>
      <c r="H120" s="57">
        <f t="shared" si="23"/>
        <v>0</v>
      </c>
      <c r="I120" s="49">
        <v>0</v>
      </c>
      <c r="J120" s="49">
        <v>0</v>
      </c>
      <c r="K120" s="57">
        <f t="shared" si="24"/>
        <v>0</v>
      </c>
      <c r="L120" s="49">
        <v>0</v>
      </c>
      <c r="M120" s="49">
        <v>0</v>
      </c>
      <c r="N120" s="57">
        <f t="shared" si="25"/>
        <v>0</v>
      </c>
      <c r="O120" s="49">
        <v>0</v>
      </c>
      <c r="P120" s="49">
        <v>0</v>
      </c>
      <c r="Q120" s="57">
        <f t="shared" si="26"/>
        <v>0</v>
      </c>
      <c r="R120" s="48">
        <f t="shared" si="21"/>
        <v>0</v>
      </c>
      <c r="S120" s="48">
        <f t="shared" si="21"/>
        <v>0</v>
      </c>
      <c r="T120" s="48">
        <f t="shared" si="27"/>
        <v>0</v>
      </c>
    </row>
    <row r="121" spans="1:20" ht="30" customHeight="1">
      <c r="A121" s="121" t="s">
        <v>23</v>
      </c>
      <c r="B121" s="121"/>
      <c r="C121" s="49">
        <v>0</v>
      </c>
      <c r="D121" s="49">
        <v>0</v>
      </c>
      <c r="E121" s="57">
        <f t="shared" si="22"/>
        <v>0</v>
      </c>
      <c r="F121" s="49">
        <v>0</v>
      </c>
      <c r="G121" s="49">
        <v>0</v>
      </c>
      <c r="H121" s="57">
        <f t="shared" si="23"/>
        <v>0</v>
      </c>
      <c r="I121" s="49">
        <v>0</v>
      </c>
      <c r="J121" s="49">
        <v>0</v>
      </c>
      <c r="K121" s="57">
        <f t="shared" si="24"/>
        <v>0</v>
      </c>
      <c r="L121" s="49">
        <v>0</v>
      </c>
      <c r="M121" s="49">
        <v>0</v>
      </c>
      <c r="N121" s="57">
        <f t="shared" si="25"/>
        <v>0</v>
      </c>
      <c r="O121" s="49">
        <v>0</v>
      </c>
      <c r="P121" s="49">
        <v>0</v>
      </c>
      <c r="Q121" s="57">
        <f t="shared" si="26"/>
        <v>0</v>
      </c>
      <c r="R121" s="48">
        <f t="shared" si="21"/>
        <v>0</v>
      </c>
      <c r="S121" s="48">
        <f t="shared" si="21"/>
        <v>0</v>
      </c>
      <c r="T121" s="48">
        <f t="shared" si="27"/>
        <v>0</v>
      </c>
    </row>
    <row r="122" spans="1:20" ht="30" customHeight="1">
      <c r="A122" s="123" t="s">
        <v>24</v>
      </c>
      <c r="B122" s="49" t="s">
        <v>24</v>
      </c>
      <c r="C122" s="49">
        <v>4</v>
      </c>
      <c r="D122" s="49">
        <v>3</v>
      </c>
      <c r="E122" s="57">
        <f t="shared" si="22"/>
        <v>7</v>
      </c>
      <c r="F122" s="49">
        <v>0</v>
      </c>
      <c r="G122" s="49">
        <v>0</v>
      </c>
      <c r="H122" s="57">
        <f t="shared" si="23"/>
        <v>0</v>
      </c>
      <c r="I122" s="49">
        <v>0</v>
      </c>
      <c r="J122" s="49">
        <v>0</v>
      </c>
      <c r="K122" s="57">
        <f t="shared" si="24"/>
        <v>0</v>
      </c>
      <c r="L122" s="49">
        <v>2</v>
      </c>
      <c r="M122" s="49">
        <v>1</v>
      </c>
      <c r="N122" s="57">
        <f t="shared" si="25"/>
        <v>3</v>
      </c>
      <c r="O122" s="49">
        <v>0</v>
      </c>
      <c r="P122" s="49">
        <v>0</v>
      </c>
      <c r="Q122" s="57">
        <f t="shared" si="26"/>
        <v>0</v>
      </c>
      <c r="R122" s="48">
        <f t="shared" si="21"/>
        <v>6</v>
      </c>
      <c r="S122" s="48">
        <f t="shared" si="21"/>
        <v>4</v>
      </c>
      <c r="T122" s="48">
        <f t="shared" si="27"/>
        <v>10</v>
      </c>
    </row>
    <row r="123" spans="1:20" ht="30" customHeight="1">
      <c r="A123" s="123"/>
      <c r="B123" s="49" t="s">
        <v>391</v>
      </c>
      <c r="C123" s="49">
        <v>0</v>
      </c>
      <c r="D123" s="49">
        <v>0</v>
      </c>
      <c r="E123" s="57">
        <f t="shared" si="22"/>
        <v>0</v>
      </c>
      <c r="F123" s="49">
        <v>0</v>
      </c>
      <c r="G123" s="49">
        <v>0</v>
      </c>
      <c r="H123" s="57">
        <f t="shared" si="23"/>
        <v>0</v>
      </c>
      <c r="I123" s="49">
        <v>0</v>
      </c>
      <c r="J123" s="49">
        <v>0</v>
      </c>
      <c r="K123" s="57">
        <f t="shared" si="24"/>
        <v>0</v>
      </c>
      <c r="L123" s="49">
        <v>0</v>
      </c>
      <c r="M123" s="49">
        <v>0</v>
      </c>
      <c r="N123" s="57">
        <f t="shared" si="25"/>
        <v>0</v>
      </c>
      <c r="O123" s="49">
        <v>0</v>
      </c>
      <c r="P123" s="49">
        <v>0</v>
      </c>
      <c r="Q123" s="57">
        <f t="shared" si="26"/>
        <v>0</v>
      </c>
      <c r="R123" s="48">
        <f t="shared" si="21"/>
        <v>0</v>
      </c>
      <c r="S123" s="48">
        <f t="shared" si="21"/>
        <v>0</v>
      </c>
      <c r="T123" s="48">
        <f t="shared" si="27"/>
        <v>0</v>
      </c>
    </row>
    <row r="124" spans="1:20" ht="30" customHeight="1">
      <c r="A124" s="123"/>
      <c r="B124" s="49" t="s">
        <v>367</v>
      </c>
      <c r="C124" s="49">
        <v>0</v>
      </c>
      <c r="D124" s="49">
        <v>0</v>
      </c>
      <c r="E124" s="57">
        <f t="shared" si="22"/>
        <v>0</v>
      </c>
      <c r="F124" s="49">
        <v>0</v>
      </c>
      <c r="G124" s="49">
        <v>0</v>
      </c>
      <c r="H124" s="57">
        <f t="shared" si="23"/>
        <v>0</v>
      </c>
      <c r="I124" s="49">
        <v>0</v>
      </c>
      <c r="J124" s="49">
        <v>0</v>
      </c>
      <c r="K124" s="57">
        <f t="shared" si="24"/>
        <v>0</v>
      </c>
      <c r="L124" s="49">
        <v>0</v>
      </c>
      <c r="M124" s="49">
        <v>0</v>
      </c>
      <c r="N124" s="57">
        <f t="shared" si="25"/>
        <v>0</v>
      </c>
      <c r="O124" s="49">
        <v>0</v>
      </c>
      <c r="P124" s="49">
        <v>0</v>
      </c>
      <c r="Q124" s="57">
        <f t="shared" si="26"/>
        <v>0</v>
      </c>
      <c r="R124" s="48">
        <f t="shared" si="21"/>
        <v>0</v>
      </c>
      <c r="S124" s="48">
        <f t="shared" si="21"/>
        <v>0</v>
      </c>
      <c r="T124" s="48">
        <f t="shared" si="27"/>
        <v>0</v>
      </c>
    </row>
    <row r="125" spans="1:20" ht="30" customHeight="1">
      <c r="A125" s="123"/>
      <c r="B125" s="49" t="s">
        <v>392</v>
      </c>
      <c r="C125" s="49">
        <v>0</v>
      </c>
      <c r="D125" s="49">
        <v>0</v>
      </c>
      <c r="E125" s="57">
        <f t="shared" si="22"/>
        <v>0</v>
      </c>
      <c r="F125" s="49">
        <v>0</v>
      </c>
      <c r="G125" s="49">
        <v>0</v>
      </c>
      <c r="H125" s="57">
        <f t="shared" si="23"/>
        <v>0</v>
      </c>
      <c r="I125" s="49">
        <v>0</v>
      </c>
      <c r="J125" s="49">
        <v>0</v>
      </c>
      <c r="K125" s="57">
        <f t="shared" si="24"/>
        <v>0</v>
      </c>
      <c r="L125" s="49">
        <v>0</v>
      </c>
      <c r="M125" s="49">
        <v>0</v>
      </c>
      <c r="N125" s="57">
        <f t="shared" si="25"/>
        <v>0</v>
      </c>
      <c r="O125" s="49">
        <v>0</v>
      </c>
      <c r="P125" s="49">
        <v>0</v>
      </c>
      <c r="Q125" s="57">
        <f t="shared" si="26"/>
        <v>0</v>
      </c>
      <c r="R125" s="48">
        <f t="shared" si="21"/>
        <v>0</v>
      </c>
      <c r="S125" s="48">
        <f t="shared" si="21"/>
        <v>0</v>
      </c>
      <c r="T125" s="48">
        <f t="shared" si="27"/>
        <v>0</v>
      </c>
    </row>
    <row r="126" spans="1:20" ht="30" customHeight="1">
      <c r="A126" s="123"/>
      <c r="B126" s="57" t="s">
        <v>136</v>
      </c>
      <c r="C126" s="57">
        <f>SUM(C122:C125)</f>
        <v>4</v>
      </c>
      <c r="D126" s="57">
        <f t="shared" ref="D126:P126" si="28">SUM(D122:D125)</f>
        <v>3</v>
      </c>
      <c r="E126" s="57">
        <f t="shared" si="22"/>
        <v>7</v>
      </c>
      <c r="F126" s="57">
        <f t="shared" si="28"/>
        <v>0</v>
      </c>
      <c r="G126" s="57">
        <f t="shared" si="28"/>
        <v>0</v>
      </c>
      <c r="H126" s="57">
        <f t="shared" si="23"/>
        <v>0</v>
      </c>
      <c r="I126" s="57">
        <f t="shared" si="28"/>
        <v>0</v>
      </c>
      <c r="J126" s="57">
        <f t="shared" si="28"/>
        <v>0</v>
      </c>
      <c r="K126" s="57">
        <f t="shared" si="24"/>
        <v>0</v>
      </c>
      <c r="L126" s="57">
        <f t="shared" si="28"/>
        <v>2</v>
      </c>
      <c r="M126" s="57">
        <f t="shared" si="28"/>
        <v>1</v>
      </c>
      <c r="N126" s="57">
        <f t="shared" si="25"/>
        <v>3</v>
      </c>
      <c r="O126" s="57">
        <f t="shared" si="28"/>
        <v>0</v>
      </c>
      <c r="P126" s="57">
        <f t="shared" si="28"/>
        <v>0</v>
      </c>
      <c r="Q126" s="57">
        <f t="shared" si="26"/>
        <v>0</v>
      </c>
      <c r="R126" s="48">
        <f t="shared" si="21"/>
        <v>6</v>
      </c>
      <c r="S126" s="48">
        <f t="shared" si="21"/>
        <v>4</v>
      </c>
      <c r="T126" s="48">
        <f t="shared" si="27"/>
        <v>10</v>
      </c>
    </row>
    <row r="127" spans="1:20" ht="30" customHeight="1">
      <c r="A127" s="121" t="s">
        <v>393</v>
      </c>
      <c r="B127" s="121"/>
      <c r="C127" s="49">
        <v>0</v>
      </c>
      <c r="D127" s="49">
        <v>0</v>
      </c>
      <c r="E127" s="57">
        <f t="shared" si="22"/>
        <v>0</v>
      </c>
      <c r="F127" s="49">
        <v>0</v>
      </c>
      <c r="G127" s="49">
        <v>0</v>
      </c>
      <c r="H127" s="57">
        <f t="shared" si="23"/>
        <v>0</v>
      </c>
      <c r="I127" s="49">
        <v>0</v>
      </c>
      <c r="J127" s="49">
        <v>0</v>
      </c>
      <c r="K127" s="57">
        <f t="shared" si="24"/>
        <v>0</v>
      </c>
      <c r="L127" s="49">
        <v>0</v>
      </c>
      <c r="M127" s="49">
        <v>0</v>
      </c>
      <c r="N127" s="57">
        <f t="shared" si="25"/>
        <v>0</v>
      </c>
      <c r="O127" s="49">
        <v>1</v>
      </c>
      <c r="P127" s="49">
        <v>0</v>
      </c>
      <c r="Q127" s="57">
        <f t="shared" si="26"/>
        <v>1</v>
      </c>
      <c r="R127" s="48">
        <f t="shared" si="21"/>
        <v>1</v>
      </c>
      <c r="S127" s="48">
        <f t="shared" si="21"/>
        <v>0</v>
      </c>
      <c r="T127" s="48">
        <f t="shared" si="27"/>
        <v>1</v>
      </c>
    </row>
    <row r="128" spans="1:20" ht="30" customHeight="1">
      <c r="A128" s="123" t="s">
        <v>79</v>
      </c>
      <c r="B128" s="49" t="s">
        <v>394</v>
      </c>
      <c r="C128" s="49">
        <v>4</v>
      </c>
      <c r="D128" s="49">
        <v>3</v>
      </c>
      <c r="E128" s="57">
        <f t="shared" si="22"/>
        <v>7</v>
      </c>
      <c r="F128" s="49">
        <v>3</v>
      </c>
      <c r="G128" s="49">
        <v>4</v>
      </c>
      <c r="H128" s="57">
        <f t="shared" si="23"/>
        <v>7</v>
      </c>
      <c r="I128" s="49">
        <v>0</v>
      </c>
      <c r="J128" s="49">
        <v>0</v>
      </c>
      <c r="K128" s="57">
        <f t="shared" si="24"/>
        <v>0</v>
      </c>
      <c r="L128" s="49">
        <v>0</v>
      </c>
      <c r="M128" s="49">
        <v>0</v>
      </c>
      <c r="N128" s="57">
        <f t="shared" si="25"/>
        <v>0</v>
      </c>
      <c r="O128" s="49">
        <v>0</v>
      </c>
      <c r="P128" s="49">
        <v>0</v>
      </c>
      <c r="Q128" s="57">
        <f t="shared" si="26"/>
        <v>0</v>
      </c>
      <c r="R128" s="48">
        <f t="shared" ref="R128:S162" si="29">O128+L128+I128+F128+C128</f>
        <v>7</v>
      </c>
      <c r="S128" s="48">
        <f t="shared" si="29"/>
        <v>7</v>
      </c>
      <c r="T128" s="48">
        <f t="shared" si="27"/>
        <v>14</v>
      </c>
    </row>
    <row r="129" spans="1:20" ht="30" customHeight="1">
      <c r="A129" s="123"/>
      <c r="B129" s="49" t="s">
        <v>395</v>
      </c>
      <c r="C129" s="49">
        <v>0</v>
      </c>
      <c r="D129" s="49">
        <v>0</v>
      </c>
      <c r="E129" s="57">
        <f t="shared" si="22"/>
        <v>0</v>
      </c>
      <c r="F129" s="49">
        <v>0</v>
      </c>
      <c r="G129" s="49">
        <v>0</v>
      </c>
      <c r="H129" s="57">
        <f t="shared" si="23"/>
        <v>0</v>
      </c>
      <c r="I129" s="49">
        <v>0</v>
      </c>
      <c r="J129" s="49">
        <v>0</v>
      </c>
      <c r="K129" s="57">
        <f t="shared" si="24"/>
        <v>0</v>
      </c>
      <c r="L129" s="49">
        <v>0</v>
      </c>
      <c r="M129" s="49">
        <v>0</v>
      </c>
      <c r="N129" s="57">
        <f t="shared" si="25"/>
        <v>0</v>
      </c>
      <c r="O129" s="49">
        <v>0</v>
      </c>
      <c r="P129" s="49">
        <v>0</v>
      </c>
      <c r="Q129" s="57">
        <f t="shared" si="26"/>
        <v>0</v>
      </c>
      <c r="R129" s="48">
        <f t="shared" si="29"/>
        <v>0</v>
      </c>
      <c r="S129" s="48">
        <f t="shared" si="29"/>
        <v>0</v>
      </c>
      <c r="T129" s="48">
        <f t="shared" si="27"/>
        <v>0</v>
      </c>
    </row>
    <row r="130" spans="1:20" ht="30" customHeight="1">
      <c r="A130" s="123"/>
      <c r="B130" s="57" t="s">
        <v>137</v>
      </c>
      <c r="C130" s="57">
        <f>SUM(C128:C129)</f>
        <v>4</v>
      </c>
      <c r="D130" s="57">
        <f t="shared" ref="D130:P130" si="30">SUM(D128:D129)</f>
        <v>3</v>
      </c>
      <c r="E130" s="57">
        <f t="shared" si="22"/>
        <v>7</v>
      </c>
      <c r="F130" s="57">
        <f t="shared" si="30"/>
        <v>3</v>
      </c>
      <c r="G130" s="57">
        <f t="shared" si="30"/>
        <v>4</v>
      </c>
      <c r="H130" s="57">
        <f t="shared" si="23"/>
        <v>7</v>
      </c>
      <c r="I130" s="57">
        <f t="shared" si="30"/>
        <v>0</v>
      </c>
      <c r="J130" s="57">
        <f t="shared" si="30"/>
        <v>0</v>
      </c>
      <c r="K130" s="57">
        <f t="shared" si="24"/>
        <v>0</v>
      </c>
      <c r="L130" s="57">
        <f t="shared" si="30"/>
        <v>0</v>
      </c>
      <c r="M130" s="57">
        <f t="shared" si="30"/>
        <v>0</v>
      </c>
      <c r="N130" s="57">
        <f t="shared" si="25"/>
        <v>0</v>
      </c>
      <c r="O130" s="57">
        <f t="shared" si="30"/>
        <v>0</v>
      </c>
      <c r="P130" s="57">
        <f t="shared" si="30"/>
        <v>0</v>
      </c>
      <c r="Q130" s="57">
        <f t="shared" si="26"/>
        <v>0</v>
      </c>
      <c r="R130" s="48">
        <f t="shared" si="29"/>
        <v>7</v>
      </c>
      <c r="S130" s="48">
        <f t="shared" si="29"/>
        <v>7</v>
      </c>
      <c r="T130" s="48">
        <f t="shared" si="27"/>
        <v>14</v>
      </c>
    </row>
    <row r="131" spans="1:20" ht="30" customHeight="1">
      <c r="A131" s="123"/>
      <c r="B131" s="49" t="s">
        <v>397</v>
      </c>
      <c r="C131" s="49">
        <v>28</v>
      </c>
      <c r="D131" s="49">
        <v>29</v>
      </c>
      <c r="E131" s="57">
        <f t="shared" si="22"/>
        <v>57</v>
      </c>
      <c r="F131" s="49">
        <v>28</v>
      </c>
      <c r="G131" s="49">
        <v>10</v>
      </c>
      <c r="H131" s="57">
        <f t="shared" si="23"/>
        <v>38</v>
      </c>
      <c r="I131" s="49">
        <v>0</v>
      </c>
      <c r="J131" s="49">
        <v>0</v>
      </c>
      <c r="K131" s="57">
        <f t="shared" si="24"/>
        <v>0</v>
      </c>
      <c r="L131" s="49">
        <v>11</v>
      </c>
      <c r="M131" s="49">
        <v>4</v>
      </c>
      <c r="N131" s="57">
        <f t="shared" si="25"/>
        <v>15</v>
      </c>
      <c r="O131" s="49">
        <v>0</v>
      </c>
      <c r="P131" s="49">
        <v>0</v>
      </c>
      <c r="Q131" s="57">
        <f t="shared" si="26"/>
        <v>0</v>
      </c>
      <c r="R131" s="48">
        <f t="shared" si="29"/>
        <v>67</v>
      </c>
      <c r="S131" s="48">
        <f t="shared" si="29"/>
        <v>43</v>
      </c>
      <c r="T131" s="48">
        <f t="shared" si="27"/>
        <v>110</v>
      </c>
    </row>
    <row r="132" spans="1:20" ht="30" customHeight="1">
      <c r="A132" s="123"/>
      <c r="B132" s="49" t="s">
        <v>398</v>
      </c>
      <c r="C132" s="49">
        <v>0</v>
      </c>
      <c r="D132" s="49">
        <v>0</v>
      </c>
      <c r="E132" s="57">
        <f t="shared" si="22"/>
        <v>0</v>
      </c>
      <c r="F132" s="49">
        <v>0</v>
      </c>
      <c r="G132" s="49">
        <v>0</v>
      </c>
      <c r="H132" s="57">
        <f t="shared" si="23"/>
        <v>0</v>
      </c>
      <c r="I132" s="49">
        <v>0</v>
      </c>
      <c r="J132" s="49">
        <v>0</v>
      </c>
      <c r="K132" s="57">
        <f t="shared" si="24"/>
        <v>0</v>
      </c>
      <c r="L132" s="49">
        <v>0</v>
      </c>
      <c r="M132" s="49">
        <v>0</v>
      </c>
      <c r="N132" s="57">
        <f t="shared" si="25"/>
        <v>0</v>
      </c>
      <c r="O132" s="49">
        <v>0</v>
      </c>
      <c r="P132" s="49">
        <v>0</v>
      </c>
      <c r="Q132" s="57">
        <f t="shared" si="26"/>
        <v>0</v>
      </c>
      <c r="R132" s="48">
        <f t="shared" si="29"/>
        <v>0</v>
      </c>
      <c r="S132" s="48">
        <f t="shared" si="29"/>
        <v>0</v>
      </c>
      <c r="T132" s="48">
        <f t="shared" si="27"/>
        <v>0</v>
      </c>
    </row>
    <row r="133" spans="1:20" ht="30" customHeight="1">
      <c r="A133" s="123"/>
      <c r="B133" s="57" t="s">
        <v>134</v>
      </c>
      <c r="C133" s="57">
        <f>SUM(C131:C132)</f>
        <v>28</v>
      </c>
      <c r="D133" s="57">
        <f t="shared" ref="D133:P133" si="31">SUM(D131:D132)</f>
        <v>29</v>
      </c>
      <c r="E133" s="57">
        <f t="shared" si="22"/>
        <v>57</v>
      </c>
      <c r="F133" s="57">
        <f t="shared" si="31"/>
        <v>28</v>
      </c>
      <c r="G133" s="57">
        <f t="shared" si="31"/>
        <v>10</v>
      </c>
      <c r="H133" s="57">
        <f t="shared" si="23"/>
        <v>38</v>
      </c>
      <c r="I133" s="57">
        <f t="shared" si="31"/>
        <v>0</v>
      </c>
      <c r="J133" s="57">
        <f t="shared" si="31"/>
        <v>0</v>
      </c>
      <c r="K133" s="57">
        <f t="shared" si="24"/>
        <v>0</v>
      </c>
      <c r="L133" s="57">
        <f t="shared" si="31"/>
        <v>11</v>
      </c>
      <c r="M133" s="57">
        <f t="shared" si="31"/>
        <v>4</v>
      </c>
      <c r="N133" s="57">
        <f t="shared" si="25"/>
        <v>15</v>
      </c>
      <c r="O133" s="57">
        <f t="shared" si="31"/>
        <v>0</v>
      </c>
      <c r="P133" s="57">
        <f t="shared" si="31"/>
        <v>0</v>
      </c>
      <c r="Q133" s="57">
        <f t="shared" si="26"/>
        <v>0</v>
      </c>
      <c r="R133" s="48">
        <f t="shared" si="29"/>
        <v>67</v>
      </c>
      <c r="S133" s="48">
        <f t="shared" si="29"/>
        <v>43</v>
      </c>
      <c r="T133" s="48">
        <f t="shared" si="27"/>
        <v>110</v>
      </c>
    </row>
    <row r="134" spans="1:20" ht="30" customHeight="1">
      <c r="A134" s="123" t="s">
        <v>55</v>
      </c>
      <c r="B134" s="49" t="s">
        <v>399</v>
      </c>
      <c r="C134" s="49">
        <v>34</v>
      </c>
      <c r="D134" s="49">
        <v>3</v>
      </c>
      <c r="E134" s="57">
        <f t="shared" si="22"/>
        <v>37</v>
      </c>
      <c r="F134" s="49"/>
      <c r="G134" s="49"/>
      <c r="H134" s="57">
        <f t="shared" si="23"/>
        <v>0</v>
      </c>
      <c r="I134" s="49">
        <v>0</v>
      </c>
      <c r="J134" s="49">
        <v>0</v>
      </c>
      <c r="K134" s="57">
        <f t="shared" si="24"/>
        <v>0</v>
      </c>
      <c r="L134" s="49">
        <v>0</v>
      </c>
      <c r="M134" s="49">
        <v>0</v>
      </c>
      <c r="N134" s="57">
        <f t="shared" si="25"/>
        <v>0</v>
      </c>
      <c r="O134" s="49">
        <v>0</v>
      </c>
      <c r="P134" s="49">
        <v>0</v>
      </c>
      <c r="Q134" s="57">
        <f t="shared" si="26"/>
        <v>0</v>
      </c>
      <c r="R134" s="48">
        <f t="shared" si="29"/>
        <v>34</v>
      </c>
      <c r="S134" s="48">
        <f t="shared" si="29"/>
        <v>3</v>
      </c>
      <c r="T134" s="48">
        <f t="shared" si="27"/>
        <v>37</v>
      </c>
    </row>
    <row r="135" spans="1:20" ht="30" customHeight="1">
      <c r="A135" s="123"/>
      <c r="B135" s="49" t="s">
        <v>113</v>
      </c>
      <c r="C135" s="49">
        <v>0</v>
      </c>
      <c r="D135" s="49">
        <v>0</v>
      </c>
      <c r="E135" s="57">
        <f t="shared" si="22"/>
        <v>0</v>
      </c>
      <c r="F135" s="49">
        <v>0</v>
      </c>
      <c r="G135" s="49">
        <v>0</v>
      </c>
      <c r="H135" s="57">
        <f t="shared" si="23"/>
        <v>0</v>
      </c>
      <c r="I135" s="49">
        <v>0</v>
      </c>
      <c r="J135" s="49">
        <v>0</v>
      </c>
      <c r="K135" s="57">
        <f t="shared" si="24"/>
        <v>0</v>
      </c>
      <c r="L135" s="49">
        <v>0</v>
      </c>
      <c r="M135" s="49">
        <v>0</v>
      </c>
      <c r="N135" s="57">
        <f t="shared" si="25"/>
        <v>0</v>
      </c>
      <c r="O135" s="49">
        <v>0</v>
      </c>
      <c r="P135" s="49">
        <v>0</v>
      </c>
      <c r="Q135" s="57">
        <f t="shared" si="26"/>
        <v>0</v>
      </c>
      <c r="R135" s="48">
        <f t="shared" si="29"/>
        <v>0</v>
      </c>
      <c r="S135" s="48">
        <f t="shared" si="29"/>
        <v>0</v>
      </c>
      <c r="T135" s="48">
        <f t="shared" si="27"/>
        <v>0</v>
      </c>
    </row>
    <row r="136" spans="1:20" ht="30" customHeight="1">
      <c r="A136" s="123"/>
      <c r="B136" s="54" t="s">
        <v>400</v>
      </c>
      <c r="C136" s="49">
        <v>0</v>
      </c>
      <c r="D136" s="49">
        <v>0</v>
      </c>
      <c r="E136" s="57">
        <f t="shared" si="22"/>
        <v>0</v>
      </c>
      <c r="F136" s="49">
        <v>0</v>
      </c>
      <c r="G136" s="49">
        <v>0</v>
      </c>
      <c r="H136" s="57">
        <f t="shared" si="23"/>
        <v>0</v>
      </c>
      <c r="I136" s="49">
        <v>0</v>
      </c>
      <c r="J136" s="49">
        <v>0</v>
      </c>
      <c r="K136" s="57">
        <f t="shared" si="24"/>
        <v>0</v>
      </c>
      <c r="L136" s="49">
        <v>0</v>
      </c>
      <c r="M136" s="49">
        <v>0</v>
      </c>
      <c r="N136" s="57">
        <f t="shared" si="25"/>
        <v>0</v>
      </c>
      <c r="O136" s="49">
        <v>0</v>
      </c>
      <c r="P136" s="49">
        <v>0</v>
      </c>
      <c r="Q136" s="57">
        <f t="shared" si="26"/>
        <v>0</v>
      </c>
      <c r="R136" s="48">
        <f t="shared" si="29"/>
        <v>0</v>
      </c>
      <c r="S136" s="48">
        <f t="shared" si="29"/>
        <v>0</v>
      </c>
      <c r="T136" s="48">
        <f t="shared" si="27"/>
        <v>0</v>
      </c>
    </row>
    <row r="137" spans="1:20" ht="30" customHeight="1">
      <c r="A137" s="123"/>
      <c r="B137" s="57" t="s">
        <v>139</v>
      </c>
      <c r="C137" s="57">
        <f>SUM(C134:C136)</f>
        <v>34</v>
      </c>
      <c r="D137" s="57">
        <f t="shared" ref="D137:P137" si="32">SUM(D134:D136)</f>
        <v>3</v>
      </c>
      <c r="E137" s="57">
        <f t="shared" si="22"/>
        <v>37</v>
      </c>
      <c r="F137" s="57">
        <f t="shared" si="32"/>
        <v>0</v>
      </c>
      <c r="G137" s="57">
        <f t="shared" si="32"/>
        <v>0</v>
      </c>
      <c r="H137" s="57">
        <f t="shared" si="23"/>
        <v>0</v>
      </c>
      <c r="I137" s="57">
        <f t="shared" si="32"/>
        <v>0</v>
      </c>
      <c r="J137" s="57">
        <f t="shared" si="32"/>
        <v>0</v>
      </c>
      <c r="K137" s="57">
        <f t="shared" si="24"/>
        <v>0</v>
      </c>
      <c r="L137" s="57">
        <f t="shared" si="32"/>
        <v>0</v>
      </c>
      <c r="M137" s="57">
        <f t="shared" si="32"/>
        <v>0</v>
      </c>
      <c r="N137" s="57">
        <f t="shared" si="25"/>
        <v>0</v>
      </c>
      <c r="O137" s="57">
        <f t="shared" si="32"/>
        <v>0</v>
      </c>
      <c r="P137" s="57">
        <f t="shared" si="32"/>
        <v>0</v>
      </c>
      <c r="Q137" s="57">
        <f t="shared" si="26"/>
        <v>0</v>
      </c>
      <c r="R137" s="48">
        <f t="shared" si="29"/>
        <v>34</v>
      </c>
      <c r="S137" s="48">
        <f t="shared" si="29"/>
        <v>3</v>
      </c>
      <c r="T137" s="48">
        <f t="shared" si="27"/>
        <v>37</v>
      </c>
    </row>
    <row r="138" spans="1:20" ht="30" customHeight="1">
      <c r="A138" s="123" t="s">
        <v>138</v>
      </c>
      <c r="B138" s="49" t="s">
        <v>250</v>
      </c>
      <c r="C138" s="49">
        <v>2</v>
      </c>
      <c r="D138" s="49">
        <v>3</v>
      </c>
      <c r="E138" s="57">
        <f t="shared" si="22"/>
        <v>5</v>
      </c>
      <c r="F138" s="49"/>
      <c r="G138" s="49"/>
      <c r="H138" s="57">
        <f t="shared" si="23"/>
        <v>0</v>
      </c>
      <c r="I138" s="49">
        <v>0</v>
      </c>
      <c r="J138" s="49">
        <v>0</v>
      </c>
      <c r="K138" s="57">
        <f t="shared" si="24"/>
        <v>0</v>
      </c>
      <c r="L138" s="49">
        <v>0</v>
      </c>
      <c r="M138" s="49">
        <v>0</v>
      </c>
      <c r="N138" s="57">
        <f t="shared" si="25"/>
        <v>0</v>
      </c>
      <c r="O138" s="49">
        <v>0</v>
      </c>
      <c r="P138" s="49">
        <v>0</v>
      </c>
      <c r="Q138" s="57">
        <f t="shared" si="26"/>
        <v>0</v>
      </c>
      <c r="R138" s="48">
        <f t="shared" si="29"/>
        <v>2</v>
      </c>
      <c r="S138" s="48">
        <f t="shared" si="29"/>
        <v>3</v>
      </c>
      <c r="T138" s="48">
        <f t="shared" si="27"/>
        <v>5</v>
      </c>
    </row>
    <row r="139" spans="1:20" ht="30" customHeight="1">
      <c r="A139" s="123"/>
      <c r="B139" s="49" t="s">
        <v>401</v>
      </c>
      <c r="C139" s="49">
        <v>0</v>
      </c>
      <c r="D139" s="49">
        <v>0</v>
      </c>
      <c r="E139" s="57">
        <f t="shared" si="22"/>
        <v>0</v>
      </c>
      <c r="F139" s="49">
        <v>0</v>
      </c>
      <c r="G139" s="49">
        <v>0</v>
      </c>
      <c r="H139" s="57">
        <f t="shared" si="23"/>
        <v>0</v>
      </c>
      <c r="I139" s="49">
        <v>0</v>
      </c>
      <c r="J139" s="49">
        <v>0</v>
      </c>
      <c r="K139" s="57">
        <f t="shared" si="24"/>
        <v>0</v>
      </c>
      <c r="L139" s="49">
        <v>0</v>
      </c>
      <c r="M139" s="49">
        <v>0</v>
      </c>
      <c r="N139" s="57">
        <f t="shared" si="25"/>
        <v>0</v>
      </c>
      <c r="O139" s="49">
        <v>0</v>
      </c>
      <c r="P139" s="49">
        <v>0</v>
      </c>
      <c r="Q139" s="57">
        <f t="shared" si="26"/>
        <v>0</v>
      </c>
      <c r="R139" s="48">
        <f t="shared" si="29"/>
        <v>0</v>
      </c>
      <c r="S139" s="48">
        <f t="shared" si="29"/>
        <v>0</v>
      </c>
      <c r="T139" s="48">
        <f t="shared" si="27"/>
        <v>0</v>
      </c>
    </row>
    <row r="140" spans="1:20" ht="30" customHeight="1">
      <c r="A140" s="123"/>
      <c r="B140" s="49" t="s">
        <v>405</v>
      </c>
      <c r="C140" s="49">
        <v>0</v>
      </c>
      <c r="D140" s="49">
        <v>0</v>
      </c>
      <c r="E140" s="57">
        <f t="shared" si="22"/>
        <v>0</v>
      </c>
      <c r="F140" s="49">
        <v>0</v>
      </c>
      <c r="G140" s="49">
        <v>0</v>
      </c>
      <c r="H140" s="57">
        <f t="shared" si="23"/>
        <v>0</v>
      </c>
      <c r="I140" s="49">
        <v>0</v>
      </c>
      <c r="J140" s="49">
        <v>0</v>
      </c>
      <c r="K140" s="57">
        <f t="shared" si="24"/>
        <v>0</v>
      </c>
      <c r="L140" s="49">
        <v>0</v>
      </c>
      <c r="M140" s="49">
        <v>0</v>
      </c>
      <c r="N140" s="57">
        <f t="shared" si="25"/>
        <v>0</v>
      </c>
      <c r="O140" s="49">
        <v>0</v>
      </c>
      <c r="P140" s="49">
        <v>0</v>
      </c>
      <c r="Q140" s="57">
        <f t="shared" si="26"/>
        <v>0</v>
      </c>
      <c r="R140" s="48">
        <f t="shared" si="29"/>
        <v>0</v>
      </c>
      <c r="S140" s="48">
        <f t="shared" si="29"/>
        <v>0</v>
      </c>
      <c r="T140" s="48">
        <f t="shared" si="27"/>
        <v>0</v>
      </c>
    </row>
    <row r="141" spans="1:20" ht="30" customHeight="1">
      <c r="A141" s="123"/>
      <c r="B141" s="49" t="s">
        <v>430</v>
      </c>
      <c r="C141" s="49">
        <v>0</v>
      </c>
      <c r="D141" s="49">
        <v>0</v>
      </c>
      <c r="E141" s="57">
        <f t="shared" si="22"/>
        <v>0</v>
      </c>
      <c r="F141" s="49">
        <v>0</v>
      </c>
      <c r="G141" s="49">
        <v>0</v>
      </c>
      <c r="H141" s="57">
        <f t="shared" si="23"/>
        <v>0</v>
      </c>
      <c r="I141" s="49">
        <v>1</v>
      </c>
      <c r="J141" s="49">
        <v>0</v>
      </c>
      <c r="K141" s="57">
        <f t="shared" si="24"/>
        <v>1</v>
      </c>
      <c r="L141" s="49">
        <v>0</v>
      </c>
      <c r="M141" s="49">
        <v>0</v>
      </c>
      <c r="N141" s="57">
        <f t="shared" si="25"/>
        <v>0</v>
      </c>
      <c r="O141" s="49">
        <v>0</v>
      </c>
      <c r="P141" s="49">
        <v>0</v>
      </c>
      <c r="Q141" s="57">
        <f t="shared" si="26"/>
        <v>0</v>
      </c>
      <c r="R141" s="48">
        <f t="shared" si="29"/>
        <v>1</v>
      </c>
      <c r="S141" s="48">
        <f t="shared" si="29"/>
        <v>0</v>
      </c>
      <c r="T141" s="48">
        <f t="shared" si="27"/>
        <v>1</v>
      </c>
    </row>
    <row r="142" spans="1:20" ht="30" customHeight="1">
      <c r="A142" s="123"/>
      <c r="B142" s="49" t="s">
        <v>402</v>
      </c>
      <c r="C142" s="49">
        <v>0</v>
      </c>
      <c r="D142" s="49">
        <v>0</v>
      </c>
      <c r="E142" s="57">
        <f t="shared" si="22"/>
        <v>0</v>
      </c>
      <c r="F142" s="49">
        <v>0</v>
      </c>
      <c r="G142" s="49">
        <v>0</v>
      </c>
      <c r="H142" s="57">
        <f t="shared" si="23"/>
        <v>0</v>
      </c>
      <c r="I142" s="49">
        <v>0</v>
      </c>
      <c r="J142" s="49">
        <v>0</v>
      </c>
      <c r="K142" s="57">
        <f t="shared" si="24"/>
        <v>0</v>
      </c>
      <c r="L142" s="49">
        <v>0</v>
      </c>
      <c r="M142" s="49">
        <v>0</v>
      </c>
      <c r="N142" s="57">
        <f t="shared" si="25"/>
        <v>0</v>
      </c>
      <c r="O142" s="49">
        <v>0</v>
      </c>
      <c r="P142" s="49">
        <v>0</v>
      </c>
      <c r="Q142" s="57">
        <f t="shared" si="26"/>
        <v>0</v>
      </c>
      <c r="R142" s="48">
        <f t="shared" si="29"/>
        <v>0</v>
      </c>
      <c r="S142" s="48">
        <f t="shared" si="29"/>
        <v>0</v>
      </c>
      <c r="T142" s="48">
        <f t="shared" si="27"/>
        <v>0</v>
      </c>
    </row>
    <row r="143" spans="1:20" ht="30" customHeight="1">
      <c r="A143" s="123"/>
      <c r="B143" s="49" t="s">
        <v>404</v>
      </c>
      <c r="C143" s="49">
        <v>0</v>
      </c>
      <c r="D143" s="49">
        <v>0</v>
      </c>
      <c r="E143" s="57">
        <f t="shared" si="22"/>
        <v>0</v>
      </c>
      <c r="F143" s="49">
        <v>0</v>
      </c>
      <c r="G143" s="49">
        <v>0</v>
      </c>
      <c r="H143" s="57">
        <f t="shared" si="23"/>
        <v>0</v>
      </c>
      <c r="I143" s="49">
        <v>0</v>
      </c>
      <c r="J143" s="49">
        <v>0</v>
      </c>
      <c r="K143" s="57">
        <f t="shared" si="24"/>
        <v>0</v>
      </c>
      <c r="L143" s="49">
        <v>0</v>
      </c>
      <c r="M143" s="49">
        <v>0</v>
      </c>
      <c r="N143" s="57">
        <f t="shared" si="25"/>
        <v>0</v>
      </c>
      <c r="O143" s="49">
        <v>0</v>
      </c>
      <c r="P143" s="49">
        <v>0</v>
      </c>
      <c r="Q143" s="57">
        <f t="shared" si="26"/>
        <v>0</v>
      </c>
      <c r="R143" s="48">
        <f t="shared" si="29"/>
        <v>0</v>
      </c>
      <c r="S143" s="48">
        <f t="shared" si="29"/>
        <v>0</v>
      </c>
      <c r="T143" s="48">
        <f t="shared" si="27"/>
        <v>0</v>
      </c>
    </row>
    <row r="144" spans="1:20" ht="30" customHeight="1">
      <c r="A144" s="123"/>
      <c r="B144" s="49" t="s">
        <v>403</v>
      </c>
      <c r="C144" s="49">
        <v>0</v>
      </c>
      <c r="D144" s="49">
        <v>0</v>
      </c>
      <c r="E144" s="57">
        <f t="shared" si="22"/>
        <v>0</v>
      </c>
      <c r="F144" s="49">
        <v>0</v>
      </c>
      <c r="G144" s="49">
        <v>0</v>
      </c>
      <c r="H144" s="57">
        <f t="shared" si="23"/>
        <v>0</v>
      </c>
      <c r="I144" s="49">
        <v>0</v>
      </c>
      <c r="J144" s="49">
        <v>0</v>
      </c>
      <c r="K144" s="57">
        <f t="shared" si="24"/>
        <v>0</v>
      </c>
      <c r="L144" s="49">
        <v>0</v>
      </c>
      <c r="M144" s="49">
        <v>0</v>
      </c>
      <c r="N144" s="57">
        <f t="shared" si="25"/>
        <v>0</v>
      </c>
      <c r="O144" s="49">
        <v>0</v>
      </c>
      <c r="P144" s="49">
        <v>0</v>
      </c>
      <c r="Q144" s="57">
        <f t="shared" si="26"/>
        <v>0</v>
      </c>
      <c r="R144" s="48">
        <f t="shared" si="29"/>
        <v>0</v>
      </c>
      <c r="S144" s="48">
        <f t="shared" si="29"/>
        <v>0</v>
      </c>
      <c r="T144" s="48">
        <f t="shared" si="27"/>
        <v>0</v>
      </c>
    </row>
    <row r="145" spans="1:20" ht="30" customHeight="1">
      <c r="A145" s="123"/>
      <c r="B145" s="66" t="s">
        <v>135</v>
      </c>
      <c r="C145" s="66">
        <f>SUM(C138:C144)</f>
        <v>2</v>
      </c>
      <c r="D145" s="66">
        <f t="shared" ref="D145:P145" si="33">SUM(D138:D144)</f>
        <v>3</v>
      </c>
      <c r="E145" s="66">
        <f t="shared" si="22"/>
        <v>5</v>
      </c>
      <c r="F145" s="66">
        <f t="shared" si="33"/>
        <v>0</v>
      </c>
      <c r="G145" s="66">
        <f t="shared" si="33"/>
        <v>0</v>
      </c>
      <c r="H145" s="66">
        <f t="shared" si="23"/>
        <v>0</v>
      </c>
      <c r="I145" s="66">
        <f t="shared" si="33"/>
        <v>1</v>
      </c>
      <c r="J145" s="66">
        <f t="shared" si="33"/>
        <v>0</v>
      </c>
      <c r="K145" s="66">
        <f t="shared" si="24"/>
        <v>1</v>
      </c>
      <c r="L145" s="66">
        <f t="shared" si="33"/>
        <v>0</v>
      </c>
      <c r="M145" s="66">
        <f t="shared" si="33"/>
        <v>0</v>
      </c>
      <c r="N145" s="66">
        <f t="shared" si="25"/>
        <v>0</v>
      </c>
      <c r="O145" s="66">
        <f t="shared" si="33"/>
        <v>0</v>
      </c>
      <c r="P145" s="66">
        <f t="shared" si="33"/>
        <v>0</v>
      </c>
      <c r="Q145" s="66">
        <f t="shared" si="26"/>
        <v>0</v>
      </c>
      <c r="R145" s="64">
        <f t="shared" si="29"/>
        <v>3</v>
      </c>
      <c r="S145" s="64">
        <f t="shared" si="29"/>
        <v>3</v>
      </c>
      <c r="T145" s="64">
        <f t="shared" si="27"/>
        <v>6</v>
      </c>
    </row>
    <row r="146" spans="1:20" ht="30" customHeight="1">
      <c r="A146" s="123" t="s">
        <v>57</v>
      </c>
      <c r="B146" s="49" t="s">
        <v>406</v>
      </c>
      <c r="C146" s="49">
        <v>2</v>
      </c>
      <c r="D146" s="49">
        <v>8</v>
      </c>
      <c r="E146" s="57">
        <f t="shared" si="22"/>
        <v>10</v>
      </c>
      <c r="F146" s="49">
        <v>0</v>
      </c>
      <c r="G146" s="49">
        <v>2</v>
      </c>
      <c r="H146" s="57">
        <f t="shared" si="23"/>
        <v>2</v>
      </c>
      <c r="I146" s="49">
        <v>0</v>
      </c>
      <c r="J146" s="49">
        <v>0</v>
      </c>
      <c r="K146" s="57">
        <f t="shared" si="24"/>
        <v>0</v>
      </c>
      <c r="L146" s="49">
        <v>3</v>
      </c>
      <c r="M146" s="49">
        <v>19</v>
      </c>
      <c r="N146" s="57">
        <f t="shared" si="25"/>
        <v>22</v>
      </c>
      <c r="O146" s="49">
        <v>1</v>
      </c>
      <c r="P146" s="49">
        <v>0</v>
      </c>
      <c r="Q146" s="57">
        <f t="shared" si="26"/>
        <v>1</v>
      </c>
      <c r="R146" s="48">
        <f t="shared" si="29"/>
        <v>6</v>
      </c>
      <c r="S146" s="48">
        <f t="shared" si="29"/>
        <v>29</v>
      </c>
      <c r="T146" s="48">
        <f t="shared" si="27"/>
        <v>35</v>
      </c>
    </row>
    <row r="147" spans="1:20" ht="30" customHeight="1">
      <c r="A147" s="123"/>
      <c r="B147" s="49" t="s">
        <v>407</v>
      </c>
      <c r="C147" s="49">
        <v>0</v>
      </c>
      <c r="D147" s="49">
        <v>0</v>
      </c>
      <c r="E147" s="57">
        <f t="shared" si="22"/>
        <v>0</v>
      </c>
      <c r="F147" s="49">
        <v>0</v>
      </c>
      <c r="G147" s="49">
        <v>0</v>
      </c>
      <c r="H147" s="57">
        <f t="shared" si="23"/>
        <v>0</v>
      </c>
      <c r="I147" s="49">
        <v>0</v>
      </c>
      <c r="J147" s="49">
        <v>0</v>
      </c>
      <c r="K147" s="57">
        <f t="shared" si="24"/>
        <v>0</v>
      </c>
      <c r="L147" s="49">
        <v>0</v>
      </c>
      <c r="M147" s="49">
        <v>0</v>
      </c>
      <c r="N147" s="57">
        <f t="shared" si="25"/>
        <v>0</v>
      </c>
      <c r="O147" s="49">
        <v>0</v>
      </c>
      <c r="P147" s="49">
        <v>0</v>
      </c>
      <c r="Q147" s="57">
        <f t="shared" si="26"/>
        <v>0</v>
      </c>
      <c r="R147" s="48">
        <f t="shared" si="29"/>
        <v>0</v>
      </c>
      <c r="S147" s="48">
        <f t="shared" si="29"/>
        <v>0</v>
      </c>
      <c r="T147" s="48">
        <f t="shared" si="27"/>
        <v>0</v>
      </c>
    </row>
    <row r="148" spans="1:20" ht="30" customHeight="1">
      <c r="A148" s="123"/>
      <c r="B148" s="49" t="s">
        <v>408</v>
      </c>
      <c r="C148" s="49">
        <v>0</v>
      </c>
      <c r="D148" s="49">
        <v>0</v>
      </c>
      <c r="E148" s="57">
        <f t="shared" si="22"/>
        <v>0</v>
      </c>
      <c r="F148" s="49">
        <v>0</v>
      </c>
      <c r="G148" s="49">
        <v>0</v>
      </c>
      <c r="H148" s="57">
        <f t="shared" si="23"/>
        <v>0</v>
      </c>
      <c r="I148" s="49">
        <v>0</v>
      </c>
      <c r="J148" s="49">
        <v>0</v>
      </c>
      <c r="K148" s="57">
        <f t="shared" si="24"/>
        <v>0</v>
      </c>
      <c r="L148" s="49">
        <v>0</v>
      </c>
      <c r="M148" s="49">
        <v>0</v>
      </c>
      <c r="N148" s="57">
        <f t="shared" si="25"/>
        <v>0</v>
      </c>
      <c r="O148" s="49">
        <v>0</v>
      </c>
      <c r="P148" s="49">
        <v>0</v>
      </c>
      <c r="Q148" s="57">
        <f t="shared" si="26"/>
        <v>0</v>
      </c>
      <c r="R148" s="48">
        <f t="shared" si="29"/>
        <v>0</v>
      </c>
      <c r="S148" s="48">
        <f t="shared" si="29"/>
        <v>0</v>
      </c>
      <c r="T148" s="48">
        <f t="shared" si="27"/>
        <v>0</v>
      </c>
    </row>
    <row r="149" spans="1:20" ht="30" customHeight="1">
      <c r="A149" s="123"/>
      <c r="B149" s="49" t="s">
        <v>409</v>
      </c>
      <c r="C149" s="49">
        <v>0</v>
      </c>
      <c r="D149" s="49">
        <v>0</v>
      </c>
      <c r="E149" s="57">
        <f t="shared" si="22"/>
        <v>0</v>
      </c>
      <c r="F149" s="49">
        <v>0</v>
      </c>
      <c r="G149" s="49">
        <v>0</v>
      </c>
      <c r="H149" s="57">
        <f t="shared" si="23"/>
        <v>0</v>
      </c>
      <c r="I149" s="49">
        <v>0</v>
      </c>
      <c r="J149" s="49">
        <v>0</v>
      </c>
      <c r="K149" s="57">
        <f t="shared" si="24"/>
        <v>0</v>
      </c>
      <c r="L149" s="49">
        <v>0</v>
      </c>
      <c r="M149" s="49">
        <v>0</v>
      </c>
      <c r="N149" s="57">
        <f t="shared" si="25"/>
        <v>0</v>
      </c>
      <c r="O149" s="49">
        <v>0</v>
      </c>
      <c r="P149" s="49">
        <v>0</v>
      </c>
      <c r="Q149" s="57">
        <f t="shared" si="26"/>
        <v>0</v>
      </c>
      <c r="R149" s="48">
        <f t="shared" si="29"/>
        <v>0</v>
      </c>
      <c r="S149" s="48">
        <f t="shared" si="29"/>
        <v>0</v>
      </c>
      <c r="T149" s="48">
        <f t="shared" si="27"/>
        <v>0</v>
      </c>
    </row>
    <row r="150" spans="1:20" ht="30" customHeight="1">
      <c r="A150" s="123"/>
      <c r="B150" s="55" t="s">
        <v>410</v>
      </c>
      <c r="C150" s="49">
        <v>0</v>
      </c>
      <c r="D150" s="49">
        <v>0</v>
      </c>
      <c r="E150" s="57">
        <f t="shared" si="22"/>
        <v>0</v>
      </c>
      <c r="F150" s="49">
        <v>0</v>
      </c>
      <c r="G150" s="49">
        <v>0</v>
      </c>
      <c r="H150" s="57">
        <f t="shared" si="23"/>
        <v>0</v>
      </c>
      <c r="I150" s="49">
        <v>0</v>
      </c>
      <c r="J150" s="49">
        <v>0</v>
      </c>
      <c r="K150" s="57">
        <f t="shared" si="24"/>
        <v>0</v>
      </c>
      <c r="L150" s="49">
        <v>0</v>
      </c>
      <c r="M150" s="49">
        <v>0</v>
      </c>
      <c r="N150" s="57">
        <f t="shared" si="25"/>
        <v>0</v>
      </c>
      <c r="O150" s="49">
        <v>0</v>
      </c>
      <c r="P150" s="49">
        <v>0</v>
      </c>
      <c r="Q150" s="57">
        <f t="shared" si="26"/>
        <v>0</v>
      </c>
      <c r="R150" s="48">
        <f t="shared" si="29"/>
        <v>0</v>
      </c>
      <c r="S150" s="48">
        <f t="shared" si="29"/>
        <v>0</v>
      </c>
      <c r="T150" s="48">
        <f t="shared" si="27"/>
        <v>0</v>
      </c>
    </row>
    <row r="151" spans="1:20" ht="30" customHeight="1">
      <c r="A151" s="123"/>
      <c r="B151" s="57" t="s">
        <v>133</v>
      </c>
      <c r="C151" s="57">
        <f>SUM(C146:C150)</f>
        <v>2</v>
      </c>
      <c r="D151" s="57">
        <f t="shared" ref="D151:P151" si="34">SUM(D146:D150)</f>
        <v>8</v>
      </c>
      <c r="E151" s="57">
        <f t="shared" si="22"/>
        <v>10</v>
      </c>
      <c r="F151" s="57">
        <f t="shared" si="34"/>
        <v>0</v>
      </c>
      <c r="G151" s="57">
        <f t="shared" si="34"/>
        <v>2</v>
      </c>
      <c r="H151" s="57">
        <f t="shared" si="23"/>
        <v>2</v>
      </c>
      <c r="I151" s="57">
        <f t="shared" si="34"/>
        <v>0</v>
      </c>
      <c r="J151" s="57">
        <f t="shared" si="34"/>
        <v>0</v>
      </c>
      <c r="K151" s="57">
        <f t="shared" si="24"/>
        <v>0</v>
      </c>
      <c r="L151" s="57">
        <f t="shared" si="34"/>
        <v>3</v>
      </c>
      <c r="M151" s="57">
        <f t="shared" si="34"/>
        <v>19</v>
      </c>
      <c r="N151" s="57">
        <f t="shared" si="25"/>
        <v>22</v>
      </c>
      <c r="O151" s="57">
        <f t="shared" si="34"/>
        <v>1</v>
      </c>
      <c r="P151" s="57">
        <f t="shared" si="34"/>
        <v>0</v>
      </c>
      <c r="Q151" s="57">
        <f t="shared" si="26"/>
        <v>1</v>
      </c>
      <c r="R151" s="48">
        <f t="shared" si="29"/>
        <v>6</v>
      </c>
      <c r="S151" s="48">
        <f t="shared" si="29"/>
        <v>29</v>
      </c>
      <c r="T151" s="48">
        <f t="shared" si="27"/>
        <v>35</v>
      </c>
    </row>
    <row r="152" spans="1:20" ht="30" customHeight="1">
      <c r="A152" s="121" t="s">
        <v>267</v>
      </c>
      <c r="B152" s="121"/>
      <c r="C152" s="49">
        <v>0</v>
      </c>
      <c r="D152" s="49">
        <v>0</v>
      </c>
      <c r="E152" s="57">
        <f t="shared" si="22"/>
        <v>0</v>
      </c>
      <c r="F152" s="49">
        <v>0</v>
      </c>
      <c r="G152" s="49">
        <v>0</v>
      </c>
      <c r="H152" s="57">
        <f t="shared" si="23"/>
        <v>0</v>
      </c>
      <c r="I152" s="49">
        <v>0</v>
      </c>
      <c r="J152" s="49">
        <v>0</v>
      </c>
      <c r="K152" s="57">
        <f t="shared" si="24"/>
        <v>0</v>
      </c>
      <c r="L152" s="49">
        <v>0</v>
      </c>
      <c r="M152" s="49">
        <v>0</v>
      </c>
      <c r="N152" s="57">
        <f t="shared" si="25"/>
        <v>0</v>
      </c>
      <c r="O152" s="49">
        <v>0</v>
      </c>
      <c r="P152" s="49">
        <v>0</v>
      </c>
      <c r="Q152" s="57">
        <f t="shared" si="26"/>
        <v>0</v>
      </c>
      <c r="R152" s="48">
        <f t="shared" si="29"/>
        <v>0</v>
      </c>
      <c r="S152" s="48">
        <f t="shared" si="29"/>
        <v>0</v>
      </c>
      <c r="T152" s="48">
        <f t="shared" si="27"/>
        <v>0</v>
      </c>
    </row>
    <row r="153" spans="1:20" ht="30" customHeight="1">
      <c r="A153" s="121" t="s">
        <v>78</v>
      </c>
      <c r="B153" s="121"/>
      <c r="C153" s="49">
        <v>8</v>
      </c>
      <c r="D153" s="49">
        <v>6</v>
      </c>
      <c r="E153" s="57">
        <f t="shared" si="22"/>
        <v>14</v>
      </c>
      <c r="F153" s="49">
        <v>0</v>
      </c>
      <c r="G153" s="49">
        <v>0</v>
      </c>
      <c r="H153" s="57">
        <f t="shared" si="23"/>
        <v>0</v>
      </c>
      <c r="I153" s="49">
        <v>0</v>
      </c>
      <c r="J153" s="49">
        <v>0</v>
      </c>
      <c r="K153" s="57">
        <f t="shared" si="24"/>
        <v>0</v>
      </c>
      <c r="L153" s="49">
        <v>0</v>
      </c>
      <c r="M153" s="49">
        <v>0</v>
      </c>
      <c r="N153" s="57">
        <f t="shared" si="25"/>
        <v>0</v>
      </c>
      <c r="O153" s="49">
        <v>0</v>
      </c>
      <c r="P153" s="49">
        <v>0</v>
      </c>
      <c r="Q153" s="57">
        <f t="shared" si="26"/>
        <v>0</v>
      </c>
      <c r="R153" s="48">
        <f t="shared" si="29"/>
        <v>8</v>
      </c>
      <c r="S153" s="48">
        <f t="shared" si="29"/>
        <v>6</v>
      </c>
      <c r="T153" s="48">
        <f t="shared" si="27"/>
        <v>14</v>
      </c>
    </row>
    <row r="154" spans="1:20" ht="30" customHeight="1">
      <c r="A154" s="121" t="s">
        <v>411</v>
      </c>
      <c r="B154" s="121"/>
      <c r="C154" s="49">
        <v>0</v>
      </c>
      <c r="D154" s="49">
        <v>0</v>
      </c>
      <c r="E154" s="57">
        <f t="shared" si="22"/>
        <v>0</v>
      </c>
      <c r="F154" s="49">
        <v>0</v>
      </c>
      <c r="G154" s="49">
        <v>0</v>
      </c>
      <c r="H154" s="57">
        <f t="shared" si="23"/>
        <v>0</v>
      </c>
      <c r="I154" s="49">
        <v>0</v>
      </c>
      <c r="J154" s="49">
        <v>0</v>
      </c>
      <c r="K154" s="57">
        <f t="shared" si="24"/>
        <v>0</v>
      </c>
      <c r="L154" s="49">
        <v>0</v>
      </c>
      <c r="M154" s="49">
        <v>0</v>
      </c>
      <c r="N154" s="57">
        <f t="shared" si="25"/>
        <v>0</v>
      </c>
      <c r="O154" s="49">
        <v>0</v>
      </c>
      <c r="P154" s="49">
        <v>0</v>
      </c>
      <c r="Q154" s="57">
        <f t="shared" si="26"/>
        <v>0</v>
      </c>
      <c r="R154" s="48">
        <f t="shared" si="29"/>
        <v>0</v>
      </c>
      <c r="S154" s="48">
        <f t="shared" si="29"/>
        <v>0</v>
      </c>
      <c r="T154" s="48">
        <f t="shared" si="27"/>
        <v>0</v>
      </c>
    </row>
    <row r="155" spans="1:20" ht="30" customHeight="1">
      <c r="A155" s="121" t="s">
        <v>412</v>
      </c>
      <c r="B155" s="121"/>
      <c r="C155" s="49">
        <v>1</v>
      </c>
      <c r="D155" s="49">
        <v>0</v>
      </c>
      <c r="E155" s="57">
        <f t="shared" si="22"/>
        <v>1</v>
      </c>
      <c r="F155" s="49">
        <v>0</v>
      </c>
      <c r="G155" s="49">
        <v>0</v>
      </c>
      <c r="H155" s="57">
        <f t="shared" si="23"/>
        <v>0</v>
      </c>
      <c r="I155" s="49">
        <v>0</v>
      </c>
      <c r="J155" s="49">
        <v>0</v>
      </c>
      <c r="K155" s="57">
        <f t="shared" si="24"/>
        <v>0</v>
      </c>
      <c r="L155" s="49">
        <v>0</v>
      </c>
      <c r="M155" s="49">
        <v>0</v>
      </c>
      <c r="N155" s="57">
        <f t="shared" si="25"/>
        <v>0</v>
      </c>
      <c r="O155" s="49">
        <v>0</v>
      </c>
      <c r="P155" s="49">
        <v>0</v>
      </c>
      <c r="Q155" s="57">
        <f t="shared" si="26"/>
        <v>0</v>
      </c>
      <c r="R155" s="48">
        <f t="shared" si="29"/>
        <v>1</v>
      </c>
      <c r="S155" s="48">
        <f t="shared" si="29"/>
        <v>0</v>
      </c>
      <c r="T155" s="48">
        <f t="shared" si="27"/>
        <v>1</v>
      </c>
    </row>
    <row r="156" spans="1:20" ht="30" customHeight="1">
      <c r="A156" s="121" t="s">
        <v>413</v>
      </c>
      <c r="B156" s="121"/>
      <c r="C156" s="49">
        <v>0</v>
      </c>
      <c r="D156" s="49">
        <v>0</v>
      </c>
      <c r="E156" s="57">
        <f t="shared" si="22"/>
        <v>0</v>
      </c>
      <c r="F156" s="49">
        <v>0</v>
      </c>
      <c r="G156" s="49">
        <v>0</v>
      </c>
      <c r="H156" s="57">
        <f t="shared" si="23"/>
        <v>0</v>
      </c>
      <c r="I156" s="49">
        <v>0</v>
      </c>
      <c r="J156" s="49">
        <v>0</v>
      </c>
      <c r="K156" s="57">
        <f t="shared" si="24"/>
        <v>0</v>
      </c>
      <c r="L156" s="49">
        <v>0</v>
      </c>
      <c r="M156" s="49">
        <v>0</v>
      </c>
      <c r="N156" s="57">
        <f t="shared" si="25"/>
        <v>0</v>
      </c>
      <c r="O156" s="49">
        <v>0</v>
      </c>
      <c r="P156" s="49">
        <v>0</v>
      </c>
      <c r="Q156" s="57">
        <f t="shared" si="26"/>
        <v>0</v>
      </c>
      <c r="R156" s="48">
        <f t="shared" si="29"/>
        <v>0</v>
      </c>
      <c r="S156" s="48">
        <f t="shared" si="29"/>
        <v>0</v>
      </c>
      <c r="T156" s="48">
        <f t="shared" si="27"/>
        <v>0</v>
      </c>
    </row>
    <row r="157" spans="1:20" ht="30" customHeight="1">
      <c r="A157" s="121" t="s">
        <v>64</v>
      </c>
      <c r="B157" s="121"/>
      <c r="C157" s="49">
        <v>0</v>
      </c>
      <c r="D157" s="49">
        <v>0</v>
      </c>
      <c r="E157" s="57">
        <f t="shared" si="22"/>
        <v>0</v>
      </c>
      <c r="F157" s="49">
        <v>0</v>
      </c>
      <c r="G157" s="49">
        <v>0</v>
      </c>
      <c r="H157" s="57">
        <f t="shared" si="23"/>
        <v>0</v>
      </c>
      <c r="I157" s="49">
        <v>0</v>
      </c>
      <c r="J157" s="49">
        <v>0</v>
      </c>
      <c r="K157" s="57">
        <f t="shared" si="24"/>
        <v>0</v>
      </c>
      <c r="L157" s="49">
        <v>2</v>
      </c>
      <c r="M157" s="49">
        <v>0</v>
      </c>
      <c r="N157" s="57">
        <f t="shared" si="25"/>
        <v>2</v>
      </c>
      <c r="O157" s="49">
        <v>0</v>
      </c>
      <c r="P157" s="49">
        <v>0</v>
      </c>
      <c r="Q157" s="57">
        <f t="shared" si="26"/>
        <v>0</v>
      </c>
      <c r="R157" s="48">
        <f t="shared" si="29"/>
        <v>2</v>
      </c>
      <c r="S157" s="48">
        <f t="shared" si="29"/>
        <v>0</v>
      </c>
      <c r="T157" s="48">
        <f t="shared" si="27"/>
        <v>2</v>
      </c>
    </row>
    <row r="158" spans="1:20" ht="30" customHeight="1">
      <c r="A158" s="121" t="s">
        <v>414</v>
      </c>
      <c r="B158" s="121"/>
      <c r="C158" s="49">
        <v>0</v>
      </c>
      <c r="D158" s="49">
        <v>0</v>
      </c>
      <c r="E158" s="57">
        <f t="shared" si="22"/>
        <v>0</v>
      </c>
      <c r="F158" s="49">
        <v>0</v>
      </c>
      <c r="G158" s="49">
        <v>0</v>
      </c>
      <c r="H158" s="57">
        <f t="shared" si="23"/>
        <v>0</v>
      </c>
      <c r="I158" s="49">
        <v>0</v>
      </c>
      <c r="J158" s="49">
        <v>0</v>
      </c>
      <c r="K158" s="57">
        <f t="shared" si="24"/>
        <v>0</v>
      </c>
      <c r="L158" s="49">
        <v>0</v>
      </c>
      <c r="M158" s="49">
        <v>0</v>
      </c>
      <c r="N158" s="57">
        <f t="shared" si="25"/>
        <v>0</v>
      </c>
      <c r="O158" s="49">
        <v>0</v>
      </c>
      <c r="P158" s="49">
        <v>0</v>
      </c>
      <c r="Q158" s="57">
        <f t="shared" si="26"/>
        <v>0</v>
      </c>
      <c r="R158" s="48">
        <f t="shared" si="29"/>
        <v>0</v>
      </c>
      <c r="S158" s="48">
        <f t="shared" si="29"/>
        <v>0</v>
      </c>
      <c r="T158" s="48">
        <f t="shared" si="27"/>
        <v>0</v>
      </c>
    </row>
    <row r="159" spans="1:20" ht="30" customHeight="1">
      <c r="A159" s="121" t="s">
        <v>415</v>
      </c>
      <c r="B159" s="121"/>
      <c r="C159" s="49">
        <v>0</v>
      </c>
      <c r="D159" s="49">
        <v>0</v>
      </c>
      <c r="E159" s="57">
        <f t="shared" si="22"/>
        <v>0</v>
      </c>
      <c r="F159" s="49">
        <v>0</v>
      </c>
      <c r="G159" s="49">
        <v>0</v>
      </c>
      <c r="H159" s="57">
        <f t="shared" si="23"/>
        <v>0</v>
      </c>
      <c r="I159" s="49">
        <v>0</v>
      </c>
      <c r="J159" s="49">
        <v>0</v>
      </c>
      <c r="K159" s="57">
        <f t="shared" si="24"/>
        <v>0</v>
      </c>
      <c r="L159" s="49">
        <v>0</v>
      </c>
      <c r="M159" s="49">
        <v>0</v>
      </c>
      <c r="N159" s="57">
        <f t="shared" si="25"/>
        <v>0</v>
      </c>
      <c r="O159" s="49">
        <v>0</v>
      </c>
      <c r="P159" s="49">
        <v>0</v>
      </c>
      <c r="Q159" s="57">
        <f t="shared" si="26"/>
        <v>0</v>
      </c>
      <c r="R159" s="48">
        <f t="shared" si="29"/>
        <v>0</v>
      </c>
      <c r="S159" s="48">
        <f t="shared" si="29"/>
        <v>0</v>
      </c>
      <c r="T159" s="48">
        <f t="shared" si="27"/>
        <v>0</v>
      </c>
    </row>
    <row r="160" spans="1:20" ht="30" customHeight="1">
      <c r="A160" s="121" t="s">
        <v>416</v>
      </c>
      <c r="B160" s="121"/>
      <c r="C160" s="49">
        <v>0</v>
      </c>
      <c r="D160" s="49">
        <v>0</v>
      </c>
      <c r="E160" s="57">
        <f t="shared" si="22"/>
        <v>0</v>
      </c>
      <c r="F160" s="49">
        <v>0</v>
      </c>
      <c r="G160" s="49">
        <v>0</v>
      </c>
      <c r="H160" s="57">
        <f t="shared" si="23"/>
        <v>0</v>
      </c>
      <c r="I160" s="49">
        <v>0</v>
      </c>
      <c r="J160" s="49">
        <v>0</v>
      </c>
      <c r="K160" s="57">
        <f t="shared" si="24"/>
        <v>0</v>
      </c>
      <c r="L160" s="49">
        <v>0</v>
      </c>
      <c r="M160" s="49">
        <v>0</v>
      </c>
      <c r="N160" s="57">
        <f t="shared" si="25"/>
        <v>0</v>
      </c>
      <c r="O160" s="49">
        <v>0</v>
      </c>
      <c r="P160" s="49">
        <v>0</v>
      </c>
      <c r="Q160" s="57">
        <f t="shared" si="26"/>
        <v>0</v>
      </c>
      <c r="R160" s="48">
        <f t="shared" si="29"/>
        <v>0</v>
      </c>
      <c r="S160" s="48">
        <f t="shared" si="29"/>
        <v>0</v>
      </c>
      <c r="T160" s="48">
        <f t="shared" si="27"/>
        <v>0</v>
      </c>
    </row>
    <row r="161" spans="1:20" ht="30" customHeight="1">
      <c r="A161" s="121" t="s">
        <v>396</v>
      </c>
      <c r="B161" s="121"/>
      <c r="C161" s="49">
        <v>0</v>
      </c>
      <c r="D161" s="49">
        <v>0</v>
      </c>
      <c r="E161" s="57">
        <f t="shared" si="22"/>
        <v>0</v>
      </c>
      <c r="F161" s="49">
        <v>0</v>
      </c>
      <c r="G161" s="49">
        <v>0</v>
      </c>
      <c r="H161" s="57">
        <f t="shared" si="23"/>
        <v>0</v>
      </c>
      <c r="I161" s="49">
        <v>0</v>
      </c>
      <c r="J161" s="49">
        <v>0</v>
      </c>
      <c r="K161" s="57">
        <f t="shared" si="24"/>
        <v>0</v>
      </c>
      <c r="L161" s="49">
        <v>0</v>
      </c>
      <c r="M161" s="49">
        <v>0</v>
      </c>
      <c r="N161" s="57">
        <f t="shared" si="25"/>
        <v>0</v>
      </c>
      <c r="O161" s="49">
        <v>0</v>
      </c>
      <c r="P161" s="49">
        <v>0</v>
      </c>
      <c r="Q161" s="57">
        <f t="shared" si="26"/>
        <v>0</v>
      </c>
      <c r="R161" s="48">
        <f t="shared" si="29"/>
        <v>0</v>
      </c>
      <c r="S161" s="48">
        <f t="shared" si="29"/>
        <v>0</v>
      </c>
      <c r="T161" s="48">
        <f t="shared" si="27"/>
        <v>0</v>
      </c>
    </row>
    <row r="162" spans="1:20" ht="30" customHeight="1">
      <c r="A162" s="122" t="s">
        <v>67</v>
      </c>
      <c r="B162" s="122"/>
      <c r="C162" s="65">
        <f>C112+C113+C114+C115+C116+C117+C118+C119+C120+C121+C126+C127+C130+C133+C137+C145+C151+C152+C153+C154+C155+C156+C157+C158++C159+C160+C161</f>
        <v>114</v>
      </c>
      <c r="D162" s="65">
        <f>D112+D113+D114+D115+D116+D117+D118+D119+D120+D121+D126+D127+D130+D133+D137+D145+D151+D152+D153+D154+D155+D156+D157+D158++D159+D160+D161</f>
        <v>76</v>
      </c>
      <c r="E162" s="65">
        <f t="shared" si="22"/>
        <v>190</v>
      </c>
      <c r="F162" s="65">
        <f>F112+F113+F114+F115+F116+F117+F118+F119+F120+F121+F126+F127+F130+F133+F137+F145+F151+F152+F153+F154+F155+F156+F157+F158++F159+F160+F161</f>
        <v>61</v>
      </c>
      <c r="G162" s="65">
        <f>G112+G113+G114+G115+G116+G117+G118+G119+G120+G121+G126+G127+G130+G133+G137+G145+G151+G152+G153+G154+G155+G156+G157+G158++G159+G160+G161</f>
        <v>34</v>
      </c>
      <c r="H162" s="65">
        <f t="shared" si="23"/>
        <v>95</v>
      </c>
      <c r="I162" s="65">
        <f>I112+I113+I114+I115+I116+I117+I118+I119+I120+I121+I126+I127+I130+I133+I137+I145+I151+I152+I153+I154+I155+I156+I157+I158++I159+I160+I161</f>
        <v>1</v>
      </c>
      <c r="J162" s="65">
        <f>J112+J113+J114+J115+J116+J117+J118+J119+J120+J121+J126+J127+J130+J133+J137+J145+J151+J152+J153+J154+J155+J156+J157+J158++J159+J160+J161</f>
        <v>0</v>
      </c>
      <c r="K162" s="65">
        <f t="shared" si="24"/>
        <v>1</v>
      </c>
      <c r="L162" s="65">
        <f>L112+L113+L114+L115+L116+L117+L118+L119+L120+L121+L126+L127+L130+L133+L137+L145+L151+L152+L153+L154+L155+L156+L157+L158++L159+L160+L161</f>
        <v>27</v>
      </c>
      <c r="M162" s="65">
        <f>M112+M113+M114+M115+M116+M117+M118+M119+M120+M121+M126+M127+M130+M133+M137+M145+M151+M152+M153+M154+M155+M156+M157+M158++M159+M160+M161</f>
        <v>37</v>
      </c>
      <c r="N162" s="65">
        <f t="shared" si="25"/>
        <v>64</v>
      </c>
      <c r="O162" s="65">
        <f>O112+O113+O114+O115+O116+O117+O118+O119+O120+O121+O126+O127+O130+O133+O137+O145+O151+O152+O153+O154+O155+O156+O157+O158++O159+O160+O161</f>
        <v>9</v>
      </c>
      <c r="P162" s="65">
        <f>P112+P113+P114+P115+P116+P117+P118+P119+P120+P121+P126+P127+P130+P133+P137+P145+P151+P152+P153+P154+P155+P156+P157+P158++P159+P160+P161</f>
        <v>15</v>
      </c>
      <c r="Q162" s="65">
        <f t="shared" si="26"/>
        <v>24</v>
      </c>
      <c r="R162" s="65">
        <f t="shared" si="29"/>
        <v>212</v>
      </c>
      <c r="S162" s="65">
        <f t="shared" si="29"/>
        <v>162</v>
      </c>
      <c r="T162" s="65">
        <f t="shared" si="27"/>
        <v>374</v>
      </c>
    </row>
  </sheetData>
  <mergeCells count="98">
    <mergeCell ref="A9:B9"/>
    <mergeCell ref="A1:T1"/>
    <mergeCell ref="A2:B3"/>
    <mergeCell ref="C2:E2"/>
    <mergeCell ref="F2:H2"/>
    <mergeCell ref="I2:K2"/>
    <mergeCell ref="L2:N2"/>
    <mergeCell ref="O2:Q2"/>
    <mergeCell ref="R2:T2"/>
    <mergeCell ref="A4:B4"/>
    <mergeCell ref="A5:B5"/>
    <mergeCell ref="A6:B6"/>
    <mergeCell ref="A7:B7"/>
    <mergeCell ref="A8:B8"/>
    <mergeCell ref="A44:B44"/>
    <mergeCell ref="A10:B10"/>
    <mergeCell ref="A11:B11"/>
    <mergeCell ref="A12:B12"/>
    <mergeCell ref="A13:B13"/>
    <mergeCell ref="A14:A18"/>
    <mergeCell ref="A19:B19"/>
    <mergeCell ref="A20:A23"/>
    <mergeCell ref="A24:A26"/>
    <mergeCell ref="A27:A30"/>
    <mergeCell ref="A31:A37"/>
    <mergeCell ref="A38:A43"/>
    <mergeCell ref="A61:A63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0:B60"/>
    <mergeCell ref="A59:H59"/>
    <mergeCell ref="A88:B88"/>
    <mergeCell ref="A64:A66"/>
    <mergeCell ref="A67:A71"/>
    <mergeCell ref="A72:A75"/>
    <mergeCell ref="A76:B76"/>
    <mergeCell ref="A77:B77"/>
    <mergeCell ref="A78:A82"/>
    <mergeCell ref="A83:B83"/>
    <mergeCell ref="A84:B84"/>
    <mergeCell ref="A85:B85"/>
    <mergeCell ref="A86:B86"/>
    <mergeCell ref="A87:B87"/>
    <mergeCell ref="A100:B100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17:B117"/>
    <mergeCell ref="A109:T109"/>
    <mergeCell ref="A110:B111"/>
    <mergeCell ref="C110:E110"/>
    <mergeCell ref="F110:H110"/>
    <mergeCell ref="I110:K110"/>
    <mergeCell ref="L110:N110"/>
    <mergeCell ref="O110:Q110"/>
    <mergeCell ref="R110:T110"/>
    <mergeCell ref="A112:B112"/>
    <mergeCell ref="A113:B113"/>
    <mergeCell ref="A114:B114"/>
    <mergeCell ref="A115:B115"/>
    <mergeCell ref="A116:B116"/>
    <mergeCell ref="A152:B152"/>
    <mergeCell ref="A118:B118"/>
    <mergeCell ref="A119:B119"/>
    <mergeCell ref="A120:B120"/>
    <mergeCell ref="A121:B121"/>
    <mergeCell ref="A122:A126"/>
    <mergeCell ref="A127:B127"/>
    <mergeCell ref="A128:A130"/>
    <mergeCell ref="A131:A133"/>
    <mergeCell ref="A134:A137"/>
    <mergeCell ref="A138:A145"/>
    <mergeCell ref="A146:A151"/>
    <mergeCell ref="A159:B159"/>
    <mergeCell ref="A160:B160"/>
    <mergeCell ref="A161:B161"/>
    <mergeCell ref="A162:B162"/>
    <mergeCell ref="A153:B153"/>
    <mergeCell ref="A154:B154"/>
    <mergeCell ref="A155:B155"/>
    <mergeCell ref="A156:B156"/>
    <mergeCell ref="A157:B157"/>
    <mergeCell ref="A158:B15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44"/>
  <sheetViews>
    <sheetView rightToLeft="1" zoomScale="85" zoomScaleNormal="85" workbookViewId="0">
      <selection activeCell="I50" sqref="I50"/>
    </sheetView>
  </sheetViews>
  <sheetFormatPr defaultColWidth="9.125" defaultRowHeight="30" customHeight="1"/>
  <cols>
    <col min="1" max="1" width="9.125" style="52"/>
    <col min="2" max="2" width="13.25" style="52" customWidth="1"/>
    <col min="3" max="16384" width="9.125" style="52"/>
  </cols>
  <sheetData>
    <row r="1" spans="1:17" s="56" customFormat="1" ht="30" customHeight="1">
      <c r="A1" s="124" t="s">
        <v>431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56" customFormat="1" ht="30" customHeight="1">
      <c r="A2" s="131" t="s">
        <v>432</v>
      </c>
      <c r="B2" s="131"/>
      <c r="C2" s="131" t="s">
        <v>433</v>
      </c>
      <c r="D2" s="131"/>
      <c r="E2" s="131"/>
      <c r="F2" s="131" t="s">
        <v>434</v>
      </c>
      <c r="G2" s="131"/>
      <c r="H2" s="131"/>
      <c r="I2" s="131" t="s">
        <v>435</v>
      </c>
      <c r="J2" s="131"/>
      <c r="K2" s="131"/>
      <c r="L2" s="131" t="s">
        <v>436</v>
      </c>
      <c r="M2" s="131"/>
      <c r="N2" s="131"/>
      <c r="O2" s="131" t="s">
        <v>437</v>
      </c>
      <c r="P2" s="131"/>
      <c r="Q2" s="131"/>
    </row>
    <row r="3" spans="1:17" s="56" customFormat="1" ht="30" customHeight="1">
      <c r="A3" s="131"/>
      <c r="B3" s="131"/>
      <c r="C3" s="65" t="s">
        <v>6</v>
      </c>
      <c r="D3" s="65" t="s">
        <v>7</v>
      </c>
      <c r="E3" s="65" t="s">
        <v>8</v>
      </c>
      <c r="F3" s="65" t="s">
        <v>6</v>
      </c>
      <c r="G3" s="65" t="s">
        <v>7</v>
      </c>
      <c r="H3" s="65" t="s">
        <v>8</v>
      </c>
      <c r="I3" s="65" t="s">
        <v>6</v>
      </c>
      <c r="J3" s="65" t="s">
        <v>7</v>
      </c>
      <c r="K3" s="65" t="s">
        <v>8</v>
      </c>
      <c r="L3" s="65" t="s">
        <v>6</v>
      </c>
      <c r="M3" s="65" t="s">
        <v>7</v>
      </c>
      <c r="N3" s="65" t="s">
        <v>8</v>
      </c>
      <c r="O3" s="65" t="s">
        <v>6</v>
      </c>
      <c r="P3" s="65" t="s">
        <v>7</v>
      </c>
      <c r="Q3" s="65" t="s">
        <v>8</v>
      </c>
    </row>
    <row r="4" spans="1:17" s="56" customFormat="1" ht="30" customHeight="1">
      <c r="A4" s="130" t="s">
        <v>438</v>
      </c>
      <c r="B4" s="130"/>
      <c r="C4" s="54">
        <v>5335</v>
      </c>
      <c r="D4" s="54">
        <v>6756</v>
      </c>
      <c r="E4" s="65">
        <f>C4+D4</f>
        <v>12091</v>
      </c>
      <c r="F4" s="54">
        <v>0</v>
      </c>
      <c r="G4" s="54">
        <v>0</v>
      </c>
      <c r="H4" s="65">
        <f>G4+F4</f>
        <v>0</v>
      </c>
      <c r="I4" s="54">
        <v>580</v>
      </c>
      <c r="J4" s="54">
        <v>821</v>
      </c>
      <c r="K4" s="65">
        <f>J4+I4</f>
        <v>1401</v>
      </c>
      <c r="L4" s="54">
        <v>3918</v>
      </c>
      <c r="M4" s="54">
        <v>5044</v>
      </c>
      <c r="N4" s="65">
        <f>M4+L4</f>
        <v>8962</v>
      </c>
      <c r="O4" s="54">
        <v>0</v>
      </c>
      <c r="P4" s="54">
        <v>0</v>
      </c>
      <c r="Q4" s="65">
        <f>P4+O4</f>
        <v>0</v>
      </c>
    </row>
    <row r="5" spans="1:17" s="56" customFormat="1" ht="30" customHeight="1">
      <c r="A5" s="130" t="s">
        <v>439</v>
      </c>
      <c r="B5" s="130"/>
      <c r="C5" s="54">
        <v>4919</v>
      </c>
      <c r="D5" s="54">
        <v>3658</v>
      </c>
      <c r="E5" s="65">
        <f t="shared" ref="E5:E20" si="0">C5+D5</f>
        <v>8577</v>
      </c>
      <c r="F5" s="54">
        <v>0</v>
      </c>
      <c r="G5" s="54">
        <v>0</v>
      </c>
      <c r="H5" s="65">
        <f t="shared" ref="H5:H20" si="1">G5+F5</f>
        <v>0</v>
      </c>
      <c r="I5" s="54">
        <v>0</v>
      </c>
      <c r="J5" s="54">
        <v>0</v>
      </c>
      <c r="K5" s="65">
        <f t="shared" ref="K5:K20" si="2">J5+I5</f>
        <v>0</v>
      </c>
      <c r="L5" s="54">
        <v>0</v>
      </c>
      <c r="M5" s="54">
        <v>0</v>
      </c>
      <c r="N5" s="65">
        <f t="shared" ref="N5:N20" si="3">M5+L5</f>
        <v>0</v>
      </c>
      <c r="O5" s="54">
        <v>0</v>
      </c>
      <c r="P5" s="54">
        <v>0</v>
      </c>
      <c r="Q5" s="65">
        <f t="shared" ref="Q5:Q20" si="4">P5+O5</f>
        <v>0</v>
      </c>
    </row>
    <row r="6" spans="1:17" s="56" customFormat="1" ht="30" customHeight="1">
      <c r="A6" s="130" t="s">
        <v>440</v>
      </c>
      <c r="B6" s="130"/>
      <c r="C6" s="54">
        <v>9678</v>
      </c>
      <c r="D6" s="54">
        <v>4383</v>
      </c>
      <c r="E6" s="65">
        <f t="shared" si="0"/>
        <v>14061</v>
      </c>
      <c r="F6" s="54">
        <v>17211</v>
      </c>
      <c r="G6" s="54">
        <v>6336</v>
      </c>
      <c r="H6" s="65">
        <f t="shared" si="1"/>
        <v>23547</v>
      </c>
      <c r="I6" s="54">
        <v>0</v>
      </c>
      <c r="J6" s="54">
        <v>0</v>
      </c>
      <c r="K6" s="65">
        <f t="shared" si="2"/>
        <v>0</v>
      </c>
      <c r="L6" s="54">
        <v>0</v>
      </c>
      <c r="M6" s="54">
        <v>0</v>
      </c>
      <c r="N6" s="65">
        <f t="shared" si="3"/>
        <v>0</v>
      </c>
      <c r="O6" s="54">
        <v>688</v>
      </c>
      <c r="P6" s="54">
        <v>216</v>
      </c>
      <c r="Q6" s="65">
        <f t="shared" si="4"/>
        <v>904</v>
      </c>
    </row>
    <row r="7" spans="1:17" s="56" customFormat="1" ht="30" customHeight="1">
      <c r="A7" s="130" t="s">
        <v>441</v>
      </c>
      <c r="B7" s="130"/>
      <c r="C7" s="54">
        <v>3544</v>
      </c>
      <c r="D7" s="54">
        <v>7003</v>
      </c>
      <c r="E7" s="65">
        <f t="shared" si="0"/>
        <v>10547</v>
      </c>
      <c r="F7" s="54">
        <v>0</v>
      </c>
      <c r="G7" s="54">
        <v>0</v>
      </c>
      <c r="H7" s="65">
        <f t="shared" si="1"/>
        <v>0</v>
      </c>
      <c r="I7" s="54">
        <v>0</v>
      </c>
      <c r="J7" s="54">
        <v>0</v>
      </c>
      <c r="K7" s="65">
        <f t="shared" si="2"/>
        <v>0</v>
      </c>
      <c r="L7" s="54">
        <v>0</v>
      </c>
      <c r="M7" s="54">
        <v>0</v>
      </c>
      <c r="N7" s="65">
        <f t="shared" si="3"/>
        <v>0</v>
      </c>
      <c r="O7" s="54">
        <v>0</v>
      </c>
      <c r="P7" s="54">
        <v>0</v>
      </c>
      <c r="Q7" s="65">
        <f t="shared" si="4"/>
        <v>0</v>
      </c>
    </row>
    <row r="8" spans="1:17" s="56" customFormat="1" ht="30" customHeight="1">
      <c r="A8" s="130" t="s">
        <v>442</v>
      </c>
      <c r="B8" s="130"/>
      <c r="C8" s="54">
        <v>6433</v>
      </c>
      <c r="D8" s="54">
        <v>2629</v>
      </c>
      <c r="E8" s="65">
        <f t="shared" si="0"/>
        <v>9062</v>
      </c>
      <c r="F8" s="54">
        <v>0</v>
      </c>
      <c r="G8" s="54">
        <v>0</v>
      </c>
      <c r="H8" s="65">
        <f t="shared" si="1"/>
        <v>0</v>
      </c>
      <c r="I8" s="54">
        <v>0</v>
      </c>
      <c r="J8" s="54">
        <v>0</v>
      </c>
      <c r="K8" s="65">
        <f t="shared" si="2"/>
        <v>0</v>
      </c>
      <c r="L8" s="54">
        <v>0</v>
      </c>
      <c r="M8" s="54">
        <v>0</v>
      </c>
      <c r="N8" s="65">
        <f t="shared" si="3"/>
        <v>0</v>
      </c>
      <c r="O8" s="54">
        <v>0</v>
      </c>
      <c r="P8" s="54">
        <v>0</v>
      </c>
      <c r="Q8" s="65">
        <f t="shared" si="4"/>
        <v>0</v>
      </c>
    </row>
    <row r="9" spans="1:17" s="56" customFormat="1" ht="30" customHeight="1">
      <c r="A9" s="130" t="s">
        <v>89</v>
      </c>
      <c r="B9" s="130"/>
      <c r="C9" s="54">
        <v>347</v>
      </c>
      <c r="D9" s="54">
        <v>144</v>
      </c>
      <c r="E9" s="65">
        <f t="shared" si="0"/>
        <v>491</v>
      </c>
      <c r="F9" s="54">
        <v>0</v>
      </c>
      <c r="G9" s="54">
        <v>0</v>
      </c>
      <c r="H9" s="65">
        <f t="shared" si="1"/>
        <v>0</v>
      </c>
      <c r="I9" s="54">
        <v>0</v>
      </c>
      <c r="J9" s="54">
        <v>0</v>
      </c>
      <c r="K9" s="65">
        <f t="shared" si="2"/>
        <v>0</v>
      </c>
      <c r="L9" s="54">
        <v>0</v>
      </c>
      <c r="M9" s="54">
        <v>0</v>
      </c>
      <c r="N9" s="65">
        <f t="shared" si="3"/>
        <v>0</v>
      </c>
      <c r="O9" s="54">
        <v>0</v>
      </c>
      <c r="P9" s="54">
        <v>0</v>
      </c>
      <c r="Q9" s="65">
        <f t="shared" si="4"/>
        <v>0</v>
      </c>
    </row>
    <row r="10" spans="1:17" s="56" customFormat="1" ht="30" customHeight="1">
      <c r="A10" s="130" t="s">
        <v>443</v>
      </c>
      <c r="B10" s="130"/>
      <c r="C10" s="54">
        <v>0</v>
      </c>
      <c r="D10" s="54">
        <v>0</v>
      </c>
      <c r="E10" s="65">
        <f t="shared" si="0"/>
        <v>0</v>
      </c>
      <c r="F10" s="54">
        <v>5619</v>
      </c>
      <c r="G10" s="54">
        <v>2727</v>
      </c>
      <c r="H10" s="65">
        <f t="shared" si="1"/>
        <v>8346</v>
      </c>
      <c r="I10" s="54">
        <v>0</v>
      </c>
      <c r="J10" s="54">
        <v>0</v>
      </c>
      <c r="K10" s="65">
        <f t="shared" si="2"/>
        <v>0</v>
      </c>
      <c r="L10" s="54">
        <v>0</v>
      </c>
      <c r="M10" s="54">
        <v>0</v>
      </c>
      <c r="N10" s="65">
        <f t="shared" si="3"/>
        <v>0</v>
      </c>
      <c r="O10" s="54">
        <v>0</v>
      </c>
      <c r="P10" s="54">
        <v>0</v>
      </c>
      <c r="Q10" s="65">
        <f t="shared" si="4"/>
        <v>0</v>
      </c>
    </row>
    <row r="11" spans="1:17" s="56" customFormat="1" ht="30" customHeight="1">
      <c r="A11" s="130" t="s">
        <v>444</v>
      </c>
      <c r="B11" s="130"/>
      <c r="C11" s="54">
        <v>0</v>
      </c>
      <c r="D11" s="54">
        <v>0</v>
      </c>
      <c r="E11" s="65">
        <f t="shared" si="0"/>
        <v>0</v>
      </c>
      <c r="F11" s="54">
        <v>0</v>
      </c>
      <c r="G11" s="54">
        <v>0</v>
      </c>
      <c r="H11" s="65">
        <f t="shared" si="1"/>
        <v>0</v>
      </c>
      <c r="I11" s="54">
        <v>0</v>
      </c>
      <c r="J11" s="54">
        <v>0</v>
      </c>
      <c r="K11" s="65">
        <f t="shared" si="2"/>
        <v>0</v>
      </c>
      <c r="L11" s="54">
        <v>5671</v>
      </c>
      <c r="M11" s="54">
        <v>1099</v>
      </c>
      <c r="N11" s="65">
        <f t="shared" si="3"/>
        <v>6770</v>
      </c>
      <c r="O11" s="54">
        <v>0</v>
      </c>
      <c r="P11" s="54">
        <v>0</v>
      </c>
      <c r="Q11" s="65">
        <f t="shared" si="4"/>
        <v>0</v>
      </c>
    </row>
    <row r="12" spans="1:17" s="56" customFormat="1" ht="30" customHeight="1">
      <c r="A12" s="130" t="s">
        <v>445</v>
      </c>
      <c r="B12" s="130"/>
      <c r="C12" s="54">
        <v>0</v>
      </c>
      <c r="D12" s="54">
        <v>0</v>
      </c>
      <c r="E12" s="65">
        <f t="shared" si="0"/>
        <v>0</v>
      </c>
      <c r="F12" s="54">
        <v>830</v>
      </c>
      <c r="G12" s="54">
        <v>389</v>
      </c>
      <c r="H12" s="65">
        <f t="shared" si="1"/>
        <v>1219</v>
      </c>
      <c r="I12" s="54">
        <v>5877</v>
      </c>
      <c r="J12" s="54">
        <v>1484</v>
      </c>
      <c r="K12" s="65">
        <f t="shared" si="2"/>
        <v>7361</v>
      </c>
      <c r="L12" s="54">
        <v>0</v>
      </c>
      <c r="M12" s="54">
        <v>0</v>
      </c>
      <c r="N12" s="65">
        <f t="shared" si="3"/>
        <v>0</v>
      </c>
      <c r="O12" s="54">
        <v>0</v>
      </c>
      <c r="P12" s="54">
        <v>0</v>
      </c>
      <c r="Q12" s="65">
        <f t="shared" si="4"/>
        <v>0</v>
      </c>
    </row>
    <row r="13" spans="1:17" s="56" customFormat="1" ht="30" customHeight="1">
      <c r="A13" s="130" t="s">
        <v>446</v>
      </c>
      <c r="B13" s="130"/>
      <c r="C13" s="54">
        <v>0</v>
      </c>
      <c r="D13" s="54">
        <v>0</v>
      </c>
      <c r="E13" s="65">
        <f t="shared" si="0"/>
        <v>0</v>
      </c>
      <c r="F13" s="54">
        <v>0</v>
      </c>
      <c r="G13" s="54">
        <v>0</v>
      </c>
      <c r="H13" s="65">
        <f t="shared" si="1"/>
        <v>0</v>
      </c>
      <c r="I13" s="54">
        <v>799</v>
      </c>
      <c r="J13" s="54">
        <v>468</v>
      </c>
      <c r="K13" s="65">
        <f t="shared" si="2"/>
        <v>1267</v>
      </c>
      <c r="L13" s="54">
        <v>0</v>
      </c>
      <c r="M13" s="54">
        <v>0</v>
      </c>
      <c r="N13" s="65">
        <f t="shared" si="3"/>
        <v>0</v>
      </c>
      <c r="O13" s="54">
        <v>0</v>
      </c>
      <c r="P13" s="54">
        <v>0</v>
      </c>
      <c r="Q13" s="65">
        <f t="shared" si="4"/>
        <v>0</v>
      </c>
    </row>
    <row r="14" spans="1:17" s="56" customFormat="1" ht="30" customHeight="1">
      <c r="A14" s="130" t="s">
        <v>447</v>
      </c>
      <c r="B14" s="130"/>
      <c r="C14" s="54">
        <v>2481</v>
      </c>
      <c r="D14" s="54">
        <v>2515</v>
      </c>
      <c r="E14" s="65">
        <f t="shared" si="0"/>
        <v>4996</v>
      </c>
      <c r="F14" s="54">
        <v>0</v>
      </c>
      <c r="G14" s="54">
        <v>0</v>
      </c>
      <c r="H14" s="65">
        <f t="shared" si="1"/>
        <v>0</v>
      </c>
      <c r="I14" s="54">
        <v>0</v>
      </c>
      <c r="J14" s="54">
        <v>0</v>
      </c>
      <c r="K14" s="65">
        <f t="shared" si="2"/>
        <v>0</v>
      </c>
      <c r="L14" s="54">
        <v>0</v>
      </c>
      <c r="M14" s="54">
        <v>0</v>
      </c>
      <c r="N14" s="65">
        <f t="shared" si="3"/>
        <v>0</v>
      </c>
      <c r="O14" s="54">
        <v>3018</v>
      </c>
      <c r="P14" s="54">
        <v>1043</v>
      </c>
      <c r="Q14" s="65">
        <f t="shared" si="4"/>
        <v>4061</v>
      </c>
    </row>
    <row r="15" spans="1:17" s="56" customFormat="1" ht="30" customHeight="1">
      <c r="A15" s="130" t="s">
        <v>448</v>
      </c>
      <c r="B15" s="130"/>
      <c r="C15" s="54">
        <v>0</v>
      </c>
      <c r="D15" s="54">
        <v>0</v>
      </c>
      <c r="E15" s="65">
        <f t="shared" si="0"/>
        <v>0</v>
      </c>
      <c r="F15" s="54">
        <v>0</v>
      </c>
      <c r="G15" s="54">
        <v>0</v>
      </c>
      <c r="H15" s="65">
        <f t="shared" si="1"/>
        <v>0</v>
      </c>
      <c r="I15" s="54">
        <v>135</v>
      </c>
      <c r="J15" s="54">
        <v>19</v>
      </c>
      <c r="K15" s="65">
        <f t="shared" si="2"/>
        <v>154</v>
      </c>
      <c r="L15" s="54">
        <v>0</v>
      </c>
      <c r="M15" s="54">
        <v>0</v>
      </c>
      <c r="N15" s="65">
        <f t="shared" si="3"/>
        <v>0</v>
      </c>
      <c r="O15" s="54">
        <v>0</v>
      </c>
      <c r="P15" s="54">
        <v>0</v>
      </c>
      <c r="Q15" s="65">
        <f t="shared" si="4"/>
        <v>0</v>
      </c>
    </row>
    <row r="16" spans="1:17" s="56" customFormat="1" ht="30" customHeight="1">
      <c r="A16" s="130" t="s">
        <v>449</v>
      </c>
      <c r="B16" s="130"/>
      <c r="C16" s="54">
        <v>0</v>
      </c>
      <c r="D16" s="54">
        <v>0</v>
      </c>
      <c r="E16" s="65">
        <f t="shared" si="0"/>
        <v>0</v>
      </c>
      <c r="F16" s="54">
        <v>2408</v>
      </c>
      <c r="G16" s="54">
        <v>2565</v>
      </c>
      <c r="H16" s="65">
        <f t="shared" si="1"/>
        <v>4973</v>
      </c>
      <c r="I16" s="54">
        <v>0</v>
      </c>
      <c r="J16" s="54">
        <v>0</v>
      </c>
      <c r="K16" s="65">
        <f t="shared" si="2"/>
        <v>0</v>
      </c>
      <c r="L16" s="54">
        <v>0</v>
      </c>
      <c r="M16" s="54">
        <v>0</v>
      </c>
      <c r="N16" s="65">
        <f t="shared" si="3"/>
        <v>0</v>
      </c>
      <c r="O16" s="54">
        <v>0</v>
      </c>
      <c r="P16" s="54">
        <v>0</v>
      </c>
      <c r="Q16" s="65">
        <f t="shared" si="4"/>
        <v>0</v>
      </c>
    </row>
    <row r="17" spans="1:17" s="56" customFormat="1" ht="30" customHeight="1">
      <c r="A17" s="130" t="s">
        <v>450</v>
      </c>
      <c r="B17" s="130"/>
      <c r="C17" s="54">
        <v>0</v>
      </c>
      <c r="D17" s="54">
        <v>0</v>
      </c>
      <c r="E17" s="65">
        <f t="shared" si="0"/>
        <v>0</v>
      </c>
      <c r="F17" s="54">
        <v>0</v>
      </c>
      <c r="G17" s="54">
        <v>0</v>
      </c>
      <c r="H17" s="65">
        <f t="shared" si="1"/>
        <v>0</v>
      </c>
      <c r="I17" s="54">
        <v>0</v>
      </c>
      <c r="J17" s="54">
        <v>0</v>
      </c>
      <c r="K17" s="65">
        <f t="shared" si="2"/>
        <v>0</v>
      </c>
      <c r="L17" s="54">
        <v>0</v>
      </c>
      <c r="M17" s="54">
        <v>0</v>
      </c>
      <c r="N17" s="65">
        <f t="shared" si="3"/>
        <v>0</v>
      </c>
      <c r="O17" s="54">
        <v>0</v>
      </c>
      <c r="P17" s="54">
        <v>0</v>
      </c>
      <c r="Q17" s="65">
        <f t="shared" si="4"/>
        <v>0</v>
      </c>
    </row>
    <row r="18" spans="1:17" s="56" customFormat="1" ht="30" customHeight="1">
      <c r="A18" s="130" t="s">
        <v>451</v>
      </c>
      <c r="B18" s="130"/>
      <c r="C18" s="54">
        <v>0</v>
      </c>
      <c r="D18" s="54">
        <v>0</v>
      </c>
      <c r="E18" s="65">
        <f t="shared" si="0"/>
        <v>0</v>
      </c>
      <c r="F18" s="54">
        <v>0</v>
      </c>
      <c r="G18" s="54">
        <v>0</v>
      </c>
      <c r="H18" s="65">
        <f t="shared" si="1"/>
        <v>0</v>
      </c>
      <c r="I18" s="54">
        <v>0</v>
      </c>
      <c r="J18" s="54">
        <v>0</v>
      </c>
      <c r="K18" s="65">
        <f t="shared" si="2"/>
        <v>0</v>
      </c>
      <c r="L18" s="54">
        <v>2344</v>
      </c>
      <c r="M18" s="54">
        <v>1337</v>
      </c>
      <c r="N18" s="65">
        <f t="shared" si="3"/>
        <v>3681</v>
      </c>
      <c r="O18" s="54">
        <v>0</v>
      </c>
      <c r="P18" s="54">
        <v>0</v>
      </c>
      <c r="Q18" s="65">
        <f t="shared" si="4"/>
        <v>0</v>
      </c>
    </row>
    <row r="19" spans="1:17" s="56" customFormat="1" ht="30" customHeight="1">
      <c r="A19" s="130" t="s">
        <v>452</v>
      </c>
      <c r="B19" s="130"/>
      <c r="C19" s="54">
        <v>0</v>
      </c>
      <c r="D19" s="54">
        <v>0</v>
      </c>
      <c r="E19" s="65">
        <f t="shared" si="0"/>
        <v>0</v>
      </c>
      <c r="F19" s="54">
        <v>0</v>
      </c>
      <c r="G19" s="54">
        <v>0</v>
      </c>
      <c r="H19" s="65">
        <f t="shared" si="1"/>
        <v>0</v>
      </c>
      <c r="I19" s="54">
        <v>0</v>
      </c>
      <c r="J19" s="54">
        <v>0</v>
      </c>
      <c r="K19" s="65">
        <f t="shared" si="2"/>
        <v>0</v>
      </c>
      <c r="L19" s="54">
        <v>325</v>
      </c>
      <c r="M19" s="54">
        <v>126</v>
      </c>
      <c r="N19" s="65">
        <f t="shared" si="3"/>
        <v>451</v>
      </c>
      <c r="O19" s="54">
        <v>0</v>
      </c>
      <c r="P19" s="54">
        <v>0</v>
      </c>
      <c r="Q19" s="65">
        <f t="shared" si="4"/>
        <v>0</v>
      </c>
    </row>
    <row r="20" spans="1:17" s="56" customFormat="1" ht="30" customHeight="1">
      <c r="A20" s="131" t="s">
        <v>69</v>
      </c>
      <c r="B20" s="131"/>
      <c r="C20" s="65">
        <f>SUM(C4:C19)</f>
        <v>32737</v>
      </c>
      <c r="D20" s="65">
        <f t="shared" ref="D20:P20" si="5">SUM(D4:D19)</f>
        <v>27088</v>
      </c>
      <c r="E20" s="65">
        <f t="shared" si="0"/>
        <v>59825</v>
      </c>
      <c r="F20" s="65">
        <f t="shared" si="5"/>
        <v>26068</v>
      </c>
      <c r="G20" s="65">
        <f t="shared" si="5"/>
        <v>12017</v>
      </c>
      <c r="H20" s="65">
        <f t="shared" si="1"/>
        <v>38085</v>
      </c>
      <c r="I20" s="65">
        <f t="shared" si="5"/>
        <v>7391</v>
      </c>
      <c r="J20" s="65">
        <f t="shared" si="5"/>
        <v>2792</v>
      </c>
      <c r="K20" s="65">
        <f t="shared" si="2"/>
        <v>10183</v>
      </c>
      <c r="L20" s="65">
        <f t="shared" si="5"/>
        <v>12258</v>
      </c>
      <c r="M20" s="65">
        <f t="shared" si="5"/>
        <v>7606</v>
      </c>
      <c r="N20" s="65">
        <f t="shared" si="3"/>
        <v>19864</v>
      </c>
      <c r="O20" s="65">
        <f t="shared" si="5"/>
        <v>3706</v>
      </c>
      <c r="P20" s="65">
        <f t="shared" si="5"/>
        <v>1259</v>
      </c>
      <c r="Q20" s="65">
        <f t="shared" si="4"/>
        <v>4965</v>
      </c>
    </row>
    <row r="21" spans="1:17" s="56" customFormat="1" ht="30" customHeight="1"/>
    <row r="22" spans="1:17" s="56" customFormat="1" ht="30" customHeight="1"/>
    <row r="23" spans="1:17" s="56" customFormat="1" ht="30" customHeight="1"/>
    <row r="24" spans="1:17" s="56" customFormat="1" ht="30" customHeight="1"/>
    <row r="25" spans="1:17" s="56" customFormat="1" ht="30" customHeight="1">
      <c r="A25" s="124" t="s">
        <v>453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s="56" customFormat="1" ht="30" customHeight="1">
      <c r="A26" s="131" t="s">
        <v>432</v>
      </c>
      <c r="B26" s="131"/>
      <c r="C26" s="131" t="s">
        <v>433</v>
      </c>
      <c r="D26" s="131"/>
      <c r="E26" s="131"/>
      <c r="F26" s="131" t="s">
        <v>434</v>
      </c>
      <c r="G26" s="131"/>
      <c r="H26" s="131"/>
      <c r="I26" s="131" t="s">
        <v>435</v>
      </c>
      <c r="J26" s="131"/>
      <c r="K26" s="131"/>
      <c r="L26" s="131" t="s">
        <v>436</v>
      </c>
      <c r="M26" s="131"/>
      <c r="N26" s="131"/>
      <c r="O26" s="131" t="s">
        <v>437</v>
      </c>
      <c r="P26" s="131"/>
      <c r="Q26" s="131"/>
    </row>
    <row r="27" spans="1:17" s="56" customFormat="1" ht="30" customHeight="1">
      <c r="A27" s="131"/>
      <c r="B27" s="131"/>
      <c r="C27" s="65" t="s">
        <v>6</v>
      </c>
      <c r="D27" s="65" t="s">
        <v>7</v>
      </c>
      <c r="E27" s="65" t="s">
        <v>8</v>
      </c>
      <c r="F27" s="65" t="s">
        <v>6</v>
      </c>
      <c r="G27" s="65" t="s">
        <v>7</v>
      </c>
      <c r="H27" s="65" t="s">
        <v>8</v>
      </c>
      <c r="I27" s="65" t="s">
        <v>6</v>
      </c>
      <c r="J27" s="65" t="s">
        <v>7</v>
      </c>
      <c r="K27" s="65" t="s">
        <v>8</v>
      </c>
      <c r="L27" s="65" t="s">
        <v>6</v>
      </c>
      <c r="M27" s="65" t="s">
        <v>7</v>
      </c>
      <c r="N27" s="65" t="s">
        <v>8</v>
      </c>
      <c r="O27" s="65" t="s">
        <v>6</v>
      </c>
      <c r="P27" s="65" t="s">
        <v>7</v>
      </c>
      <c r="Q27" s="65" t="s">
        <v>8</v>
      </c>
    </row>
    <row r="28" spans="1:17" s="56" customFormat="1" ht="30" customHeight="1">
      <c r="A28" s="130" t="s">
        <v>438</v>
      </c>
      <c r="B28" s="130"/>
      <c r="C28" s="54">
        <v>99</v>
      </c>
      <c r="D28" s="54">
        <v>117</v>
      </c>
      <c r="E28" s="65">
        <f>C28+D28</f>
        <v>216</v>
      </c>
      <c r="F28" s="54">
        <v>0</v>
      </c>
      <c r="G28" s="54">
        <v>0</v>
      </c>
      <c r="H28" s="65">
        <f>G28+F28</f>
        <v>0</v>
      </c>
      <c r="I28" s="54">
        <v>0</v>
      </c>
      <c r="J28" s="54">
        <v>0</v>
      </c>
      <c r="K28" s="65">
        <f>J28+I28</f>
        <v>0</v>
      </c>
      <c r="L28" s="54">
        <v>64</v>
      </c>
      <c r="M28" s="54">
        <v>149</v>
      </c>
      <c r="N28" s="65">
        <f>M28+L28</f>
        <v>213</v>
      </c>
      <c r="O28" s="54">
        <v>0</v>
      </c>
      <c r="P28" s="54">
        <v>0</v>
      </c>
      <c r="Q28" s="65">
        <f>P28+O28</f>
        <v>0</v>
      </c>
    </row>
    <row r="29" spans="1:17" s="56" customFormat="1" ht="30" customHeight="1">
      <c r="A29" s="130" t="s">
        <v>439</v>
      </c>
      <c r="B29" s="130"/>
      <c r="C29" s="54">
        <v>173</v>
      </c>
      <c r="D29" s="54">
        <v>156</v>
      </c>
      <c r="E29" s="65">
        <f t="shared" ref="E29:E44" si="6">C29+D29</f>
        <v>329</v>
      </c>
      <c r="F29" s="54">
        <v>0</v>
      </c>
      <c r="G29" s="54">
        <v>0</v>
      </c>
      <c r="H29" s="65">
        <f t="shared" ref="H29:H44" si="7">G29+F29</f>
        <v>0</v>
      </c>
      <c r="I29" s="54">
        <v>0</v>
      </c>
      <c r="J29" s="54">
        <v>0</v>
      </c>
      <c r="K29" s="65">
        <f t="shared" ref="K29:K44" si="8">J29+I29</f>
        <v>0</v>
      </c>
      <c r="L29" s="54">
        <v>0</v>
      </c>
      <c r="M29" s="54">
        <v>0</v>
      </c>
      <c r="N29" s="65">
        <f t="shared" ref="N29:N44" si="9">M29+L29</f>
        <v>0</v>
      </c>
      <c r="O29" s="54">
        <v>0</v>
      </c>
      <c r="P29" s="54">
        <v>0</v>
      </c>
      <c r="Q29" s="65">
        <f t="shared" ref="Q29:Q44" si="10">P29+O29</f>
        <v>0</v>
      </c>
    </row>
    <row r="30" spans="1:17" s="56" customFormat="1" ht="30" customHeight="1">
      <c r="A30" s="130" t="s">
        <v>440</v>
      </c>
      <c r="B30" s="130"/>
      <c r="C30" s="54">
        <v>43</v>
      </c>
      <c r="D30" s="54">
        <v>20</v>
      </c>
      <c r="E30" s="65">
        <f t="shared" si="6"/>
        <v>63</v>
      </c>
      <c r="F30" s="54">
        <v>98</v>
      </c>
      <c r="G30" s="54">
        <v>13</v>
      </c>
      <c r="H30" s="65">
        <f t="shared" si="7"/>
        <v>111</v>
      </c>
      <c r="I30" s="54">
        <v>0</v>
      </c>
      <c r="J30" s="54">
        <v>0</v>
      </c>
      <c r="K30" s="65">
        <f t="shared" si="8"/>
        <v>0</v>
      </c>
      <c r="L30" s="54">
        <v>0</v>
      </c>
      <c r="M30" s="54">
        <v>0</v>
      </c>
      <c r="N30" s="65">
        <f t="shared" si="9"/>
        <v>0</v>
      </c>
      <c r="O30" s="54">
        <v>0</v>
      </c>
      <c r="P30" s="54">
        <v>0</v>
      </c>
      <c r="Q30" s="65">
        <f t="shared" si="10"/>
        <v>0</v>
      </c>
    </row>
    <row r="31" spans="1:17" s="56" customFormat="1" ht="30" customHeight="1">
      <c r="A31" s="130" t="s">
        <v>441</v>
      </c>
      <c r="B31" s="130"/>
      <c r="C31" s="54">
        <v>9</v>
      </c>
      <c r="D31" s="54">
        <v>134</v>
      </c>
      <c r="E31" s="65">
        <f t="shared" si="6"/>
        <v>143</v>
      </c>
      <c r="F31" s="54">
        <v>0</v>
      </c>
      <c r="G31" s="54">
        <v>0</v>
      </c>
      <c r="H31" s="65">
        <f t="shared" si="7"/>
        <v>0</v>
      </c>
      <c r="I31" s="54">
        <v>0</v>
      </c>
      <c r="J31" s="54">
        <v>0</v>
      </c>
      <c r="K31" s="65">
        <f t="shared" si="8"/>
        <v>0</v>
      </c>
      <c r="L31" s="54">
        <v>0</v>
      </c>
      <c r="M31" s="54">
        <v>0</v>
      </c>
      <c r="N31" s="65">
        <f t="shared" si="9"/>
        <v>0</v>
      </c>
      <c r="O31" s="54">
        <v>0</v>
      </c>
      <c r="P31" s="54">
        <v>0</v>
      </c>
      <c r="Q31" s="65">
        <f t="shared" si="10"/>
        <v>0</v>
      </c>
    </row>
    <row r="32" spans="1:17" s="56" customFormat="1" ht="30" customHeight="1">
      <c r="A32" s="130" t="s">
        <v>442</v>
      </c>
      <c r="B32" s="130"/>
      <c r="C32" s="54">
        <v>32</v>
      </c>
      <c r="D32" s="54">
        <v>14</v>
      </c>
      <c r="E32" s="65">
        <f t="shared" si="6"/>
        <v>46</v>
      </c>
      <c r="F32" s="54">
        <v>0</v>
      </c>
      <c r="G32" s="54">
        <v>0</v>
      </c>
      <c r="H32" s="65">
        <f t="shared" si="7"/>
        <v>0</v>
      </c>
      <c r="I32" s="54">
        <v>0</v>
      </c>
      <c r="J32" s="54">
        <v>0</v>
      </c>
      <c r="K32" s="65">
        <f t="shared" si="8"/>
        <v>0</v>
      </c>
      <c r="L32" s="54">
        <v>0</v>
      </c>
      <c r="M32" s="54">
        <v>0</v>
      </c>
      <c r="N32" s="65">
        <f t="shared" si="9"/>
        <v>0</v>
      </c>
      <c r="O32" s="54">
        <v>0</v>
      </c>
      <c r="P32" s="54">
        <v>0</v>
      </c>
      <c r="Q32" s="65">
        <f t="shared" si="10"/>
        <v>0</v>
      </c>
    </row>
    <row r="33" spans="1:17" s="56" customFormat="1" ht="30" customHeight="1">
      <c r="A33" s="130" t="s">
        <v>89</v>
      </c>
      <c r="B33" s="130"/>
      <c r="C33" s="54">
        <v>0</v>
      </c>
      <c r="D33" s="54">
        <v>0</v>
      </c>
      <c r="E33" s="65">
        <f t="shared" si="6"/>
        <v>0</v>
      </c>
      <c r="F33" s="54">
        <v>0</v>
      </c>
      <c r="G33" s="54">
        <v>0</v>
      </c>
      <c r="H33" s="65">
        <f t="shared" si="7"/>
        <v>0</v>
      </c>
      <c r="I33" s="54">
        <v>0</v>
      </c>
      <c r="J33" s="54">
        <v>0</v>
      </c>
      <c r="K33" s="65">
        <f t="shared" si="8"/>
        <v>0</v>
      </c>
      <c r="L33" s="54">
        <v>0</v>
      </c>
      <c r="M33" s="54">
        <v>0</v>
      </c>
      <c r="N33" s="65">
        <f t="shared" si="9"/>
        <v>0</v>
      </c>
      <c r="O33" s="54">
        <v>0</v>
      </c>
      <c r="P33" s="54">
        <v>0</v>
      </c>
      <c r="Q33" s="65">
        <f t="shared" si="10"/>
        <v>0</v>
      </c>
    </row>
    <row r="34" spans="1:17" s="56" customFormat="1" ht="30" customHeight="1">
      <c r="A34" s="130" t="s">
        <v>443</v>
      </c>
      <c r="B34" s="130"/>
      <c r="C34" s="54">
        <v>0</v>
      </c>
      <c r="D34" s="54">
        <v>0</v>
      </c>
      <c r="E34" s="65">
        <f t="shared" si="6"/>
        <v>0</v>
      </c>
      <c r="F34" s="54">
        <v>0</v>
      </c>
      <c r="G34" s="54">
        <v>0</v>
      </c>
      <c r="H34" s="65">
        <f t="shared" si="7"/>
        <v>0</v>
      </c>
      <c r="I34" s="54">
        <v>0</v>
      </c>
      <c r="J34" s="54">
        <v>0</v>
      </c>
      <c r="K34" s="65">
        <f t="shared" si="8"/>
        <v>0</v>
      </c>
      <c r="L34" s="54">
        <v>0</v>
      </c>
      <c r="M34" s="54">
        <v>0</v>
      </c>
      <c r="N34" s="65">
        <f t="shared" si="9"/>
        <v>0</v>
      </c>
      <c r="O34" s="54">
        <v>0</v>
      </c>
      <c r="P34" s="54">
        <v>0</v>
      </c>
      <c r="Q34" s="65">
        <f t="shared" si="10"/>
        <v>0</v>
      </c>
    </row>
    <row r="35" spans="1:17" s="56" customFormat="1" ht="30" customHeight="1">
      <c r="A35" s="130" t="s">
        <v>444</v>
      </c>
      <c r="B35" s="130"/>
      <c r="C35" s="54">
        <v>0</v>
      </c>
      <c r="D35" s="54">
        <v>0</v>
      </c>
      <c r="E35" s="65">
        <f t="shared" si="6"/>
        <v>0</v>
      </c>
      <c r="F35" s="54">
        <v>0</v>
      </c>
      <c r="G35" s="54">
        <v>0</v>
      </c>
      <c r="H35" s="65">
        <f t="shared" si="7"/>
        <v>0</v>
      </c>
      <c r="I35" s="54">
        <v>0</v>
      </c>
      <c r="J35" s="54">
        <v>0</v>
      </c>
      <c r="K35" s="65">
        <f t="shared" si="8"/>
        <v>0</v>
      </c>
      <c r="L35" s="54">
        <v>42</v>
      </c>
      <c r="M35" s="54">
        <v>11</v>
      </c>
      <c r="N35" s="65">
        <f t="shared" si="9"/>
        <v>53</v>
      </c>
      <c r="O35" s="54">
        <v>0</v>
      </c>
      <c r="P35" s="54">
        <v>0</v>
      </c>
      <c r="Q35" s="65">
        <f t="shared" si="10"/>
        <v>0</v>
      </c>
    </row>
    <row r="36" spans="1:17" s="56" customFormat="1" ht="30" customHeight="1">
      <c r="A36" s="130" t="s">
        <v>445</v>
      </c>
      <c r="B36" s="130"/>
      <c r="C36" s="54">
        <v>0</v>
      </c>
      <c r="D36" s="54">
        <v>0</v>
      </c>
      <c r="E36" s="65">
        <f t="shared" si="6"/>
        <v>0</v>
      </c>
      <c r="F36" s="54">
        <v>40</v>
      </c>
      <c r="G36" s="54">
        <v>16</v>
      </c>
      <c r="H36" s="65">
        <f t="shared" si="7"/>
        <v>56</v>
      </c>
      <c r="I36" s="54">
        <v>117</v>
      </c>
      <c r="J36" s="54">
        <v>35</v>
      </c>
      <c r="K36" s="65">
        <f t="shared" si="8"/>
        <v>152</v>
      </c>
      <c r="L36" s="54">
        <v>0</v>
      </c>
      <c r="M36" s="54">
        <v>0</v>
      </c>
      <c r="N36" s="65">
        <f t="shared" si="9"/>
        <v>0</v>
      </c>
      <c r="O36" s="54">
        <v>0</v>
      </c>
      <c r="P36" s="54">
        <v>0</v>
      </c>
      <c r="Q36" s="65">
        <f t="shared" si="10"/>
        <v>0</v>
      </c>
    </row>
    <row r="37" spans="1:17" s="56" customFormat="1" ht="30" customHeight="1">
      <c r="A37" s="130" t="s">
        <v>446</v>
      </c>
      <c r="B37" s="130"/>
      <c r="C37" s="54">
        <v>0</v>
      </c>
      <c r="D37" s="54">
        <v>0</v>
      </c>
      <c r="E37" s="65">
        <f t="shared" si="6"/>
        <v>0</v>
      </c>
      <c r="F37" s="54">
        <v>0</v>
      </c>
      <c r="G37" s="54">
        <v>0</v>
      </c>
      <c r="H37" s="65">
        <f t="shared" si="7"/>
        <v>0</v>
      </c>
      <c r="I37" s="54">
        <v>0</v>
      </c>
      <c r="J37" s="54">
        <v>0</v>
      </c>
      <c r="K37" s="65">
        <f t="shared" si="8"/>
        <v>0</v>
      </c>
      <c r="L37" s="54">
        <v>0</v>
      </c>
      <c r="M37" s="54">
        <v>0</v>
      </c>
      <c r="N37" s="65">
        <f t="shared" si="9"/>
        <v>0</v>
      </c>
      <c r="O37" s="54">
        <v>0</v>
      </c>
      <c r="P37" s="54">
        <v>0</v>
      </c>
      <c r="Q37" s="65">
        <f t="shared" si="10"/>
        <v>0</v>
      </c>
    </row>
    <row r="38" spans="1:17" s="56" customFormat="1" ht="30" customHeight="1">
      <c r="A38" s="130" t="s">
        <v>447</v>
      </c>
      <c r="B38" s="130"/>
      <c r="C38" s="54">
        <v>1000</v>
      </c>
      <c r="D38" s="54">
        <v>1032</v>
      </c>
      <c r="E38" s="65">
        <f t="shared" si="6"/>
        <v>2032</v>
      </c>
      <c r="F38" s="54">
        <v>0</v>
      </c>
      <c r="G38" s="54">
        <v>0</v>
      </c>
      <c r="H38" s="65">
        <f t="shared" si="7"/>
        <v>0</v>
      </c>
      <c r="I38" s="54">
        <v>0</v>
      </c>
      <c r="J38" s="54">
        <v>0</v>
      </c>
      <c r="K38" s="65">
        <f t="shared" si="8"/>
        <v>0</v>
      </c>
      <c r="L38" s="54">
        <v>0</v>
      </c>
      <c r="M38" s="54">
        <v>0</v>
      </c>
      <c r="N38" s="65">
        <f t="shared" si="9"/>
        <v>0</v>
      </c>
      <c r="O38" s="54">
        <v>0</v>
      </c>
      <c r="P38" s="54">
        <v>0</v>
      </c>
      <c r="Q38" s="65">
        <f t="shared" si="10"/>
        <v>0</v>
      </c>
    </row>
    <row r="39" spans="1:17" s="56" customFormat="1" ht="30" customHeight="1">
      <c r="A39" s="130" t="s">
        <v>448</v>
      </c>
      <c r="B39" s="130"/>
      <c r="C39" s="54">
        <v>0</v>
      </c>
      <c r="D39" s="54">
        <v>0</v>
      </c>
      <c r="E39" s="65">
        <f t="shared" si="6"/>
        <v>0</v>
      </c>
      <c r="F39" s="54">
        <v>0</v>
      </c>
      <c r="G39" s="54">
        <v>0</v>
      </c>
      <c r="H39" s="65">
        <f t="shared" si="7"/>
        <v>0</v>
      </c>
      <c r="I39" s="54">
        <v>0</v>
      </c>
      <c r="J39" s="54">
        <v>0</v>
      </c>
      <c r="K39" s="65">
        <f t="shared" si="8"/>
        <v>0</v>
      </c>
      <c r="L39" s="54">
        <v>0</v>
      </c>
      <c r="M39" s="54">
        <v>0</v>
      </c>
      <c r="N39" s="65">
        <f t="shared" si="9"/>
        <v>0</v>
      </c>
      <c r="O39" s="54">
        <v>0</v>
      </c>
      <c r="P39" s="54">
        <v>0</v>
      </c>
      <c r="Q39" s="65">
        <f t="shared" si="10"/>
        <v>0</v>
      </c>
    </row>
    <row r="40" spans="1:17" s="56" customFormat="1" ht="30" customHeight="1">
      <c r="A40" s="130" t="s">
        <v>449</v>
      </c>
      <c r="B40" s="130"/>
      <c r="C40" s="54">
        <v>0</v>
      </c>
      <c r="D40" s="54">
        <v>0</v>
      </c>
      <c r="E40" s="65">
        <f t="shared" si="6"/>
        <v>0</v>
      </c>
      <c r="F40" s="54">
        <v>0</v>
      </c>
      <c r="G40" s="54">
        <v>0</v>
      </c>
      <c r="H40" s="65">
        <f t="shared" si="7"/>
        <v>0</v>
      </c>
      <c r="I40" s="54">
        <v>0</v>
      </c>
      <c r="J40" s="54">
        <v>0</v>
      </c>
      <c r="K40" s="65">
        <f t="shared" si="8"/>
        <v>0</v>
      </c>
      <c r="L40" s="54">
        <v>0</v>
      </c>
      <c r="M40" s="54">
        <v>0</v>
      </c>
      <c r="N40" s="65">
        <f t="shared" si="9"/>
        <v>0</v>
      </c>
      <c r="O40" s="54">
        <v>851</v>
      </c>
      <c r="P40" s="54">
        <v>395</v>
      </c>
      <c r="Q40" s="65">
        <f t="shared" si="10"/>
        <v>1246</v>
      </c>
    </row>
    <row r="41" spans="1:17" s="56" customFormat="1" ht="30" customHeight="1">
      <c r="A41" s="130" t="s">
        <v>450</v>
      </c>
      <c r="B41" s="130"/>
      <c r="C41" s="54">
        <v>0</v>
      </c>
      <c r="D41" s="54">
        <v>0</v>
      </c>
      <c r="E41" s="65">
        <f t="shared" si="6"/>
        <v>0</v>
      </c>
      <c r="F41" s="54">
        <v>0</v>
      </c>
      <c r="G41" s="54">
        <v>0</v>
      </c>
      <c r="H41" s="65">
        <f t="shared" si="7"/>
        <v>0</v>
      </c>
      <c r="I41" s="54">
        <v>0</v>
      </c>
      <c r="J41" s="54">
        <v>0</v>
      </c>
      <c r="K41" s="65">
        <f t="shared" si="8"/>
        <v>0</v>
      </c>
      <c r="L41" s="54">
        <v>0</v>
      </c>
      <c r="M41" s="54">
        <v>0</v>
      </c>
      <c r="N41" s="65">
        <f t="shared" si="9"/>
        <v>0</v>
      </c>
      <c r="O41" s="54">
        <v>0</v>
      </c>
      <c r="P41" s="54">
        <v>0</v>
      </c>
      <c r="Q41" s="65">
        <f t="shared" si="10"/>
        <v>0</v>
      </c>
    </row>
    <row r="42" spans="1:17" s="56" customFormat="1" ht="30" customHeight="1">
      <c r="A42" s="130" t="s">
        <v>451</v>
      </c>
      <c r="B42" s="130"/>
      <c r="C42" s="54">
        <v>0</v>
      </c>
      <c r="D42" s="54">
        <v>0</v>
      </c>
      <c r="E42" s="65">
        <f t="shared" si="6"/>
        <v>0</v>
      </c>
      <c r="F42" s="54">
        <v>0</v>
      </c>
      <c r="G42" s="54">
        <v>0</v>
      </c>
      <c r="H42" s="65">
        <f t="shared" si="7"/>
        <v>0</v>
      </c>
      <c r="I42" s="54">
        <v>0</v>
      </c>
      <c r="J42" s="54">
        <v>0</v>
      </c>
      <c r="K42" s="65">
        <f t="shared" si="8"/>
        <v>0</v>
      </c>
      <c r="L42" s="54">
        <v>884</v>
      </c>
      <c r="M42" s="54">
        <v>489</v>
      </c>
      <c r="N42" s="65">
        <f t="shared" si="9"/>
        <v>1373</v>
      </c>
      <c r="O42" s="54">
        <v>0</v>
      </c>
      <c r="P42" s="54">
        <v>0</v>
      </c>
      <c r="Q42" s="65">
        <f t="shared" si="10"/>
        <v>0</v>
      </c>
    </row>
    <row r="43" spans="1:17" s="56" customFormat="1" ht="30" customHeight="1">
      <c r="A43" s="130" t="s">
        <v>452</v>
      </c>
      <c r="B43" s="130"/>
      <c r="C43" s="54">
        <v>0</v>
      </c>
      <c r="D43" s="54">
        <v>0</v>
      </c>
      <c r="E43" s="65">
        <f t="shared" si="6"/>
        <v>0</v>
      </c>
      <c r="F43" s="54">
        <v>0</v>
      </c>
      <c r="G43" s="54">
        <v>0</v>
      </c>
      <c r="H43" s="65">
        <f t="shared" si="7"/>
        <v>0</v>
      </c>
      <c r="I43" s="54">
        <v>0</v>
      </c>
      <c r="J43" s="54">
        <v>0</v>
      </c>
      <c r="K43" s="65">
        <f t="shared" si="8"/>
        <v>0</v>
      </c>
      <c r="L43" s="54">
        <v>0</v>
      </c>
      <c r="M43" s="54">
        <v>0</v>
      </c>
      <c r="N43" s="65">
        <f t="shared" si="9"/>
        <v>0</v>
      </c>
      <c r="O43" s="54">
        <v>0</v>
      </c>
      <c r="P43" s="54">
        <v>0</v>
      </c>
      <c r="Q43" s="65">
        <f t="shared" si="10"/>
        <v>0</v>
      </c>
    </row>
    <row r="44" spans="1:17" s="56" customFormat="1" ht="30" customHeight="1">
      <c r="A44" s="131" t="s">
        <v>69</v>
      </c>
      <c r="B44" s="131"/>
      <c r="C44" s="65">
        <f>SUM(C28:C43)</f>
        <v>1356</v>
      </c>
      <c r="D44" s="65">
        <f t="shared" ref="D44:P44" si="11">SUM(D28:D43)</f>
        <v>1473</v>
      </c>
      <c r="E44" s="65">
        <f t="shared" si="6"/>
        <v>2829</v>
      </c>
      <c r="F44" s="65">
        <f t="shared" si="11"/>
        <v>138</v>
      </c>
      <c r="G44" s="65">
        <f t="shared" si="11"/>
        <v>29</v>
      </c>
      <c r="H44" s="65">
        <f t="shared" si="7"/>
        <v>167</v>
      </c>
      <c r="I44" s="65">
        <f t="shared" si="11"/>
        <v>117</v>
      </c>
      <c r="J44" s="65">
        <f t="shared" si="11"/>
        <v>35</v>
      </c>
      <c r="K44" s="65">
        <f t="shared" si="8"/>
        <v>152</v>
      </c>
      <c r="L44" s="65">
        <f t="shared" si="11"/>
        <v>990</v>
      </c>
      <c r="M44" s="65">
        <f t="shared" si="11"/>
        <v>649</v>
      </c>
      <c r="N44" s="65">
        <f t="shared" si="9"/>
        <v>1639</v>
      </c>
      <c r="O44" s="65">
        <f t="shared" si="11"/>
        <v>851</v>
      </c>
      <c r="P44" s="65">
        <f t="shared" si="11"/>
        <v>395</v>
      </c>
      <c r="Q44" s="65">
        <f t="shared" si="10"/>
        <v>1246</v>
      </c>
    </row>
  </sheetData>
  <mergeCells count="48">
    <mergeCell ref="A1:Q1"/>
    <mergeCell ref="A2:B3"/>
    <mergeCell ref="C2:E2"/>
    <mergeCell ref="F2:H2"/>
    <mergeCell ref="I2:K2"/>
    <mergeCell ref="L2:N2"/>
    <mergeCell ref="O2:Q2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O26:Q26"/>
    <mergeCell ref="A16:B16"/>
    <mergeCell ref="A17:B17"/>
    <mergeCell ref="A18:B18"/>
    <mergeCell ref="A19:B19"/>
    <mergeCell ref="A20:B20"/>
    <mergeCell ref="A25:Q25"/>
    <mergeCell ref="A26:B27"/>
    <mergeCell ref="C26:E26"/>
    <mergeCell ref="F26:H26"/>
    <mergeCell ref="I26:K26"/>
    <mergeCell ref="L26:N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97"/>
  <sheetViews>
    <sheetView rightToLeft="1" topLeftCell="A12" zoomScale="115" zoomScaleNormal="115" workbookViewId="0">
      <selection activeCell="C108" sqref="C108"/>
    </sheetView>
  </sheetViews>
  <sheetFormatPr defaultColWidth="9.125" defaultRowHeight="30" customHeight="1"/>
  <cols>
    <col min="1" max="1" width="15.75" style="68" customWidth="1"/>
    <col min="2" max="2" width="15" style="70" customWidth="1"/>
    <col min="3" max="3" width="25" style="70" bestFit="1" customWidth="1"/>
    <col min="4" max="20" width="9.375" style="70" customWidth="1"/>
    <col min="21" max="16384" width="9.125" style="70"/>
  </cols>
  <sheetData>
    <row r="1" spans="1:5" s="68" customFormat="1" ht="30" customHeight="1">
      <c r="A1" s="140" t="s">
        <v>454</v>
      </c>
      <c r="B1" s="140"/>
      <c r="C1" s="140"/>
      <c r="D1" s="140"/>
      <c r="E1" s="140"/>
    </row>
    <row r="2" spans="1:5" s="68" customFormat="1" ht="30" customHeight="1">
      <c r="A2" s="72" t="s">
        <v>455</v>
      </c>
      <c r="B2" s="73" t="s">
        <v>432</v>
      </c>
      <c r="C2" s="73" t="s">
        <v>456</v>
      </c>
      <c r="D2" s="73" t="s">
        <v>457</v>
      </c>
      <c r="E2" s="73" t="s">
        <v>458</v>
      </c>
    </row>
    <row r="3" spans="1:5" s="68" customFormat="1" ht="30" customHeight="1">
      <c r="A3" s="135" t="s">
        <v>459</v>
      </c>
      <c r="B3" s="146" t="s">
        <v>460</v>
      </c>
      <c r="C3" s="67" t="s">
        <v>461</v>
      </c>
      <c r="D3" s="67">
        <v>74</v>
      </c>
      <c r="E3" s="67">
        <v>584</v>
      </c>
    </row>
    <row r="4" spans="1:5" s="68" customFormat="1" ht="30" customHeight="1">
      <c r="A4" s="143"/>
      <c r="B4" s="144"/>
      <c r="C4" s="67" t="s">
        <v>462</v>
      </c>
      <c r="D4" s="67">
        <v>25</v>
      </c>
      <c r="E4" s="67">
        <v>113</v>
      </c>
    </row>
    <row r="5" spans="1:5" s="68" customFormat="1" ht="30" customHeight="1">
      <c r="A5" s="143"/>
      <c r="B5" s="144"/>
      <c r="C5" s="67" t="s">
        <v>463</v>
      </c>
      <c r="D5" s="67">
        <v>30</v>
      </c>
      <c r="E5" s="67">
        <v>76</v>
      </c>
    </row>
    <row r="6" spans="1:5" s="68" customFormat="1" ht="30" customHeight="1">
      <c r="A6" s="143"/>
      <c r="B6" s="146" t="s">
        <v>464</v>
      </c>
      <c r="C6" s="67" t="s">
        <v>465</v>
      </c>
      <c r="D6" s="67">
        <v>43</v>
      </c>
      <c r="E6" s="67">
        <v>939</v>
      </c>
    </row>
    <row r="7" spans="1:5" s="68" customFormat="1" ht="30" customHeight="1">
      <c r="A7" s="143"/>
      <c r="B7" s="146"/>
      <c r="C7" s="67" t="s">
        <v>466</v>
      </c>
      <c r="D7" s="67">
        <v>49</v>
      </c>
      <c r="E7" s="67">
        <v>407</v>
      </c>
    </row>
    <row r="8" spans="1:5" s="68" customFormat="1" ht="30" customHeight="1">
      <c r="A8" s="143"/>
      <c r="B8" s="146"/>
      <c r="C8" s="67" t="s">
        <v>467</v>
      </c>
      <c r="D8" s="67">
        <v>0</v>
      </c>
      <c r="E8" s="67">
        <v>19</v>
      </c>
    </row>
    <row r="9" spans="1:5" s="68" customFormat="1" ht="30" customHeight="1">
      <c r="A9" s="143"/>
      <c r="B9" s="69" t="s">
        <v>468</v>
      </c>
      <c r="C9" s="67" t="s">
        <v>469</v>
      </c>
      <c r="D9" s="67">
        <v>71</v>
      </c>
      <c r="E9" s="67">
        <v>252</v>
      </c>
    </row>
    <row r="10" spans="1:5" s="68" customFormat="1" ht="30" customHeight="1">
      <c r="A10" s="143"/>
      <c r="B10" s="142" t="s">
        <v>470</v>
      </c>
      <c r="C10" s="145"/>
      <c r="D10" s="75">
        <f>SUM(D3:D9)</f>
        <v>292</v>
      </c>
      <c r="E10" s="75">
        <f>SUM(E3:E9)</f>
        <v>2390</v>
      </c>
    </row>
    <row r="11" spans="1:5" s="68" customFormat="1" ht="30" customHeight="1">
      <c r="A11" s="135" t="s">
        <v>471</v>
      </c>
      <c r="B11" s="67" t="s">
        <v>61</v>
      </c>
      <c r="C11" s="67" t="s">
        <v>472</v>
      </c>
      <c r="D11" s="67">
        <v>87</v>
      </c>
      <c r="E11" s="67">
        <v>302</v>
      </c>
    </row>
    <row r="12" spans="1:5" s="68" customFormat="1" ht="30" customHeight="1">
      <c r="A12" s="143"/>
      <c r="B12" s="67" t="s">
        <v>473</v>
      </c>
      <c r="C12" s="67" t="s">
        <v>472</v>
      </c>
      <c r="D12" s="67">
        <v>58</v>
      </c>
      <c r="E12" s="67">
        <v>260</v>
      </c>
    </row>
    <row r="13" spans="1:5" s="68" customFormat="1" ht="30" customHeight="1">
      <c r="A13" s="143"/>
      <c r="B13" s="142" t="s">
        <v>258</v>
      </c>
      <c r="C13" s="145"/>
      <c r="D13" s="75">
        <f>SUM(D11:D12)</f>
        <v>145</v>
      </c>
      <c r="E13" s="75">
        <f>SUM(E11:E12)</f>
        <v>562</v>
      </c>
    </row>
    <row r="14" spans="1:5" s="68" customFormat="1" ht="30" customHeight="1">
      <c r="A14" s="135" t="s">
        <v>474</v>
      </c>
      <c r="B14" s="67" t="s">
        <v>475</v>
      </c>
      <c r="C14" s="67" t="s">
        <v>467</v>
      </c>
      <c r="D14" s="67">
        <v>22</v>
      </c>
      <c r="E14" s="67">
        <v>73</v>
      </c>
    </row>
    <row r="15" spans="1:5" s="68" customFormat="1" ht="30" customHeight="1">
      <c r="A15" s="143"/>
      <c r="B15" s="141" t="s">
        <v>476</v>
      </c>
      <c r="C15" s="67" t="s">
        <v>477</v>
      </c>
      <c r="D15" s="141">
        <v>138</v>
      </c>
      <c r="E15" s="141">
        <v>671</v>
      </c>
    </row>
    <row r="16" spans="1:5" s="68" customFormat="1" ht="30" customHeight="1">
      <c r="A16" s="143"/>
      <c r="B16" s="144"/>
      <c r="C16" s="67" t="s">
        <v>478</v>
      </c>
      <c r="D16" s="144"/>
      <c r="E16" s="144"/>
    </row>
    <row r="17" spans="1:5" s="68" customFormat="1" ht="30" customHeight="1">
      <c r="A17" s="143"/>
      <c r="B17" s="144"/>
      <c r="C17" s="67" t="s">
        <v>479</v>
      </c>
      <c r="D17" s="144"/>
      <c r="E17" s="144"/>
    </row>
    <row r="18" spans="1:5" s="68" customFormat="1" ht="30" customHeight="1">
      <c r="A18" s="143"/>
      <c r="B18" s="67" t="s">
        <v>480</v>
      </c>
      <c r="C18" s="67" t="s">
        <v>481</v>
      </c>
      <c r="D18" s="67">
        <v>33</v>
      </c>
      <c r="E18" s="67">
        <v>115</v>
      </c>
    </row>
    <row r="19" spans="1:5" s="68" customFormat="1" ht="30" customHeight="1">
      <c r="A19" s="143"/>
      <c r="B19" s="67" t="s">
        <v>482</v>
      </c>
      <c r="C19" s="67" t="s">
        <v>481</v>
      </c>
      <c r="D19" s="67">
        <v>128</v>
      </c>
      <c r="E19" s="67">
        <v>471</v>
      </c>
    </row>
    <row r="20" spans="1:5" s="68" customFormat="1" ht="30" customHeight="1">
      <c r="A20" s="143"/>
      <c r="B20" s="141" t="s">
        <v>483</v>
      </c>
      <c r="C20" s="67" t="s">
        <v>484</v>
      </c>
      <c r="D20" s="67">
        <v>167</v>
      </c>
      <c r="E20" s="67">
        <v>478</v>
      </c>
    </row>
    <row r="21" spans="1:5" s="68" customFormat="1" ht="30" customHeight="1">
      <c r="A21" s="143"/>
      <c r="B21" s="141"/>
      <c r="C21" s="67" t="s">
        <v>485</v>
      </c>
      <c r="D21" s="67">
        <v>117</v>
      </c>
      <c r="E21" s="67">
        <v>308</v>
      </c>
    </row>
    <row r="22" spans="1:5" s="68" customFormat="1" ht="30" customHeight="1">
      <c r="A22" s="143"/>
      <c r="B22" s="141"/>
      <c r="C22" s="67" t="s">
        <v>486</v>
      </c>
      <c r="D22" s="67">
        <v>157</v>
      </c>
      <c r="E22" s="67">
        <v>511</v>
      </c>
    </row>
    <row r="23" spans="1:5" s="68" customFormat="1" ht="30" customHeight="1">
      <c r="A23" s="143"/>
      <c r="B23" s="141"/>
      <c r="C23" s="67" t="s">
        <v>487</v>
      </c>
      <c r="D23" s="67">
        <v>36</v>
      </c>
      <c r="E23" s="67">
        <v>94</v>
      </c>
    </row>
    <row r="24" spans="1:5" s="68" customFormat="1" ht="30" customHeight="1">
      <c r="A24" s="143"/>
      <c r="B24" s="67" t="s">
        <v>476</v>
      </c>
      <c r="C24" s="67" t="s">
        <v>488</v>
      </c>
      <c r="D24" s="67">
        <v>0</v>
      </c>
      <c r="E24" s="67">
        <v>58</v>
      </c>
    </row>
    <row r="25" spans="1:5" s="68" customFormat="1" ht="30" customHeight="1">
      <c r="A25" s="143"/>
      <c r="B25" s="67" t="s">
        <v>489</v>
      </c>
      <c r="C25" s="67" t="s">
        <v>481</v>
      </c>
      <c r="D25" s="67">
        <v>12</v>
      </c>
      <c r="E25" s="67">
        <v>12</v>
      </c>
    </row>
    <row r="26" spans="1:5" s="68" customFormat="1" ht="30" customHeight="1">
      <c r="A26" s="143"/>
      <c r="B26" s="142" t="s">
        <v>470</v>
      </c>
      <c r="C26" s="145"/>
      <c r="D26" s="75">
        <f>SUM(D14:D25)</f>
        <v>810</v>
      </c>
      <c r="E26" s="75">
        <f>SUM(E14:E25)</f>
        <v>2791</v>
      </c>
    </row>
    <row r="27" spans="1:5" s="68" customFormat="1" ht="30" customHeight="1">
      <c r="A27" s="135" t="s">
        <v>490</v>
      </c>
      <c r="B27" s="67" t="s">
        <v>22</v>
      </c>
      <c r="C27" s="67" t="s">
        <v>491</v>
      </c>
      <c r="D27" s="67">
        <v>39</v>
      </c>
      <c r="E27" s="67">
        <v>447</v>
      </c>
    </row>
    <row r="28" spans="1:5" s="68" customFormat="1" ht="30" customHeight="1">
      <c r="A28" s="143"/>
      <c r="B28" s="67" t="s">
        <v>22</v>
      </c>
      <c r="C28" s="67" t="s">
        <v>492</v>
      </c>
      <c r="D28" s="67">
        <v>62</v>
      </c>
      <c r="E28" s="67">
        <v>429</v>
      </c>
    </row>
    <row r="29" spans="1:5" s="68" customFormat="1" ht="30" customHeight="1">
      <c r="A29" s="143"/>
      <c r="B29" s="67" t="s">
        <v>493</v>
      </c>
      <c r="C29" s="67" t="s">
        <v>461</v>
      </c>
      <c r="D29" s="67">
        <v>98</v>
      </c>
      <c r="E29" s="67">
        <v>279</v>
      </c>
    </row>
    <row r="30" spans="1:5" s="68" customFormat="1" ht="30" customHeight="1">
      <c r="A30" s="143"/>
      <c r="B30" s="142" t="s">
        <v>258</v>
      </c>
      <c r="C30" s="145"/>
      <c r="D30" s="75">
        <f>SUM(D27:D29)</f>
        <v>199</v>
      </c>
      <c r="E30" s="75">
        <f>SUM(E27:E29)</f>
        <v>1155</v>
      </c>
    </row>
    <row r="31" spans="1:5" s="68" customFormat="1" ht="30" customHeight="1">
      <c r="A31" s="135" t="s">
        <v>494</v>
      </c>
      <c r="B31" s="67" t="s">
        <v>485</v>
      </c>
      <c r="C31" s="67" t="s">
        <v>481</v>
      </c>
      <c r="D31" s="67">
        <v>108</v>
      </c>
      <c r="E31" s="67">
        <v>175</v>
      </c>
    </row>
    <row r="32" spans="1:5" s="68" customFormat="1" ht="30" customHeight="1">
      <c r="A32" s="143"/>
      <c r="B32" s="67" t="s">
        <v>16</v>
      </c>
      <c r="C32" s="67" t="s">
        <v>481</v>
      </c>
      <c r="D32" s="67">
        <v>168</v>
      </c>
      <c r="E32" s="67">
        <v>305</v>
      </c>
    </row>
    <row r="33" spans="1:5" s="68" customFormat="1" ht="30" customHeight="1">
      <c r="A33" s="143"/>
      <c r="B33" s="141" t="s">
        <v>464</v>
      </c>
      <c r="C33" s="67" t="s">
        <v>495</v>
      </c>
      <c r="D33" s="67">
        <v>25</v>
      </c>
      <c r="E33" s="67">
        <v>37</v>
      </c>
    </row>
    <row r="34" spans="1:5" s="68" customFormat="1" ht="30" customHeight="1">
      <c r="A34" s="143"/>
      <c r="B34" s="141"/>
      <c r="C34" s="67" t="s">
        <v>496</v>
      </c>
      <c r="D34" s="67">
        <v>56</v>
      </c>
      <c r="E34" s="67">
        <v>103</v>
      </c>
    </row>
    <row r="35" spans="1:5" s="68" customFormat="1" ht="30" customHeight="1">
      <c r="A35" s="143"/>
      <c r="B35" s="141"/>
      <c r="C35" s="67" t="s">
        <v>497</v>
      </c>
      <c r="D35" s="67">
        <v>48</v>
      </c>
      <c r="E35" s="67">
        <v>54</v>
      </c>
    </row>
    <row r="36" spans="1:5" s="68" customFormat="1" ht="30" customHeight="1">
      <c r="A36" s="143"/>
      <c r="B36" s="141" t="s">
        <v>498</v>
      </c>
      <c r="C36" s="67" t="s">
        <v>499</v>
      </c>
      <c r="D36" s="67">
        <v>10</v>
      </c>
      <c r="E36" s="67">
        <v>12</v>
      </c>
    </row>
    <row r="37" spans="1:5" s="68" customFormat="1" ht="30" customHeight="1">
      <c r="A37" s="143"/>
      <c r="B37" s="141"/>
      <c r="C37" s="67" t="s">
        <v>467</v>
      </c>
      <c r="D37" s="67">
        <v>11</v>
      </c>
      <c r="E37" s="67">
        <v>11</v>
      </c>
    </row>
    <row r="38" spans="1:5" s="68" customFormat="1" ht="30" customHeight="1">
      <c r="A38" s="143"/>
      <c r="B38" s="141"/>
      <c r="C38" s="67" t="s">
        <v>500</v>
      </c>
      <c r="D38" s="67">
        <v>5</v>
      </c>
      <c r="E38" s="67">
        <v>5</v>
      </c>
    </row>
    <row r="39" spans="1:5" s="68" customFormat="1" ht="30" customHeight="1">
      <c r="A39" s="143"/>
      <c r="B39" s="141" t="s">
        <v>493</v>
      </c>
      <c r="C39" s="67" t="s">
        <v>461</v>
      </c>
      <c r="D39" s="67">
        <v>75</v>
      </c>
      <c r="E39" s="67">
        <v>87</v>
      </c>
    </row>
    <row r="40" spans="1:5" s="68" customFormat="1" ht="30" customHeight="1">
      <c r="A40" s="143"/>
      <c r="B40" s="141"/>
      <c r="C40" s="67" t="s">
        <v>501</v>
      </c>
      <c r="D40" s="67">
        <v>7</v>
      </c>
      <c r="E40" s="67">
        <v>13</v>
      </c>
    </row>
    <row r="41" spans="1:5" s="68" customFormat="1" ht="30" customHeight="1">
      <c r="A41" s="143"/>
      <c r="B41" s="141"/>
      <c r="C41" s="67" t="s">
        <v>502</v>
      </c>
      <c r="D41" s="67">
        <v>10</v>
      </c>
      <c r="E41" s="67">
        <v>21</v>
      </c>
    </row>
    <row r="42" spans="1:5" s="68" customFormat="1" ht="30" customHeight="1">
      <c r="A42" s="143"/>
      <c r="B42" s="141"/>
      <c r="C42" s="67" t="s">
        <v>503</v>
      </c>
      <c r="D42" s="67">
        <v>28</v>
      </c>
      <c r="E42" s="67">
        <v>43</v>
      </c>
    </row>
    <row r="43" spans="1:5" s="68" customFormat="1" ht="30" customHeight="1">
      <c r="A43" s="143"/>
      <c r="B43" s="141"/>
      <c r="C43" s="67" t="s">
        <v>504</v>
      </c>
      <c r="D43" s="67">
        <v>16</v>
      </c>
      <c r="E43" s="67">
        <v>23</v>
      </c>
    </row>
    <row r="44" spans="1:5" s="68" customFormat="1" ht="30" customHeight="1">
      <c r="A44" s="143"/>
      <c r="B44" s="141" t="s">
        <v>505</v>
      </c>
      <c r="C44" s="67" t="s">
        <v>469</v>
      </c>
      <c r="D44" s="67">
        <v>0</v>
      </c>
      <c r="E44" s="67">
        <v>3</v>
      </c>
    </row>
    <row r="45" spans="1:5" s="68" customFormat="1" ht="30" customHeight="1">
      <c r="A45" s="143"/>
      <c r="B45" s="141"/>
      <c r="C45" s="67" t="s">
        <v>506</v>
      </c>
      <c r="D45" s="67">
        <v>64</v>
      </c>
      <c r="E45" s="67">
        <v>92</v>
      </c>
    </row>
    <row r="46" spans="1:5" s="68" customFormat="1" ht="30" customHeight="1">
      <c r="A46" s="143"/>
      <c r="B46" s="141"/>
      <c r="C46" s="67" t="s">
        <v>507</v>
      </c>
      <c r="D46" s="67">
        <v>27</v>
      </c>
      <c r="E46" s="67">
        <v>39</v>
      </c>
    </row>
    <row r="47" spans="1:5" s="68" customFormat="1" ht="30" customHeight="1">
      <c r="A47" s="143"/>
      <c r="B47" s="142" t="s">
        <v>470</v>
      </c>
      <c r="C47" s="142"/>
      <c r="D47" s="75">
        <f>SUM(D31:D46)</f>
        <v>658</v>
      </c>
      <c r="E47" s="75">
        <f>SUM(E31:E46)</f>
        <v>1023</v>
      </c>
    </row>
    <row r="48" spans="1:5" s="68" customFormat="1" ht="30" customHeight="1">
      <c r="A48" s="135" t="s">
        <v>508</v>
      </c>
      <c r="B48" s="67" t="s">
        <v>509</v>
      </c>
      <c r="C48" s="67" t="s">
        <v>481</v>
      </c>
      <c r="D48" s="67">
        <v>237</v>
      </c>
      <c r="E48" s="67">
        <v>470</v>
      </c>
    </row>
    <row r="49" spans="1:5" s="68" customFormat="1" ht="30" customHeight="1">
      <c r="A49" s="143"/>
      <c r="B49" s="141" t="s">
        <v>510</v>
      </c>
      <c r="C49" s="67" t="s">
        <v>467</v>
      </c>
      <c r="D49" s="141">
        <v>219</v>
      </c>
      <c r="E49" s="141">
        <v>549</v>
      </c>
    </row>
    <row r="50" spans="1:5" s="68" customFormat="1" ht="30" customHeight="1">
      <c r="A50" s="143"/>
      <c r="B50" s="141"/>
      <c r="C50" s="67" t="s">
        <v>511</v>
      </c>
      <c r="D50" s="141"/>
      <c r="E50" s="141"/>
    </row>
    <row r="51" spans="1:5" s="68" customFormat="1" ht="30" customHeight="1">
      <c r="A51" s="143"/>
      <c r="B51" s="141"/>
      <c r="C51" s="67" t="s">
        <v>512</v>
      </c>
      <c r="D51" s="141"/>
      <c r="E51" s="141"/>
    </row>
    <row r="52" spans="1:5" s="68" customFormat="1" ht="30" customHeight="1">
      <c r="A52" s="143"/>
      <c r="B52" s="67" t="s">
        <v>513</v>
      </c>
      <c r="C52" s="67" t="s">
        <v>481</v>
      </c>
      <c r="D52" s="67">
        <v>129</v>
      </c>
      <c r="E52" s="67">
        <v>144</v>
      </c>
    </row>
    <row r="53" spans="1:5" s="68" customFormat="1" ht="30" customHeight="1">
      <c r="A53" s="143"/>
      <c r="B53" s="67" t="s">
        <v>486</v>
      </c>
      <c r="C53" s="67" t="s">
        <v>481</v>
      </c>
      <c r="D53" s="67">
        <v>176</v>
      </c>
      <c r="E53" s="67">
        <v>406</v>
      </c>
    </row>
    <row r="54" spans="1:5" s="68" customFormat="1" ht="30" customHeight="1">
      <c r="A54" s="143"/>
      <c r="B54" s="142" t="s">
        <v>470</v>
      </c>
      <c r="C54" s="142"/>
      <c r="D54" s="75">
        <f>SUM(D48:D53)</f>
        <v>761</v>
      </c>
      <c r="E54" s="75">
        <f>SUM(E48:E53)</f>
        <v>1569</v>
      </c>
    </row>
    <row r="55" spans="1:5" s="68" customFormat="1" ht="30" customHeight="1">
      <c r="A55" s="135" t="s">
        <v>514</v>
      </c>
      <c r="B55" s="132" t="s">
        <v>515</v>
      </c>
      <c r="C55" s="67" t="s">
        <v>461</v>
      </c>
      <c r="D55" s="67">
        <v>24</v>
      </c>
      <c r="E55" s="67">
        <v>50</v>
      </c>
    </row>
    <row r="56" spans="1:5" s="68" customFormat="1" ht="30" customHeight="1">
      <c r="A56" s="143"/>
      <c r="B56" s="144"/>
      <c r="C56" s="67" t="s">
        <v>516</v>
      </c>
      <c r="D56" s="67">
        <v>21</v>
      </c>
      <c r="E56" s="67">
        <v>32</v>
      </c>
    </row>
    <row r="57" spans="1:5" s="68" customFormat="1" ht="30" customHeight="1">
      <c r="A57" s="143"/>
      <c r="B57" s="144"/>
      <c r="C57" s="67" t="s">
        <v>517</v>
      </c>
      <c r="D57" s="67">
        <v>33</v>
      </c>
      <c r="E57" s="67">
        <v>44</v>
      </c>
    </row>
    <row r="58" spans="1:5" s="68" customFormat="1" ht="30" customHeight="1">
      <c r="A58" s="143"/>
      <c r="B58" s="144"/>
      <c r="C58" s="67" t="s">
        <v>518</v>
      </c>
      <c r="D58" s="67">
        <v>3</v>
      </c>
      <c r="E58" s="67">
        <v>4</v>
      </c>
    </row>
    <row r="59" spans="1:5" s="68" customFormat="1" ht="30" customHeight="1">
      <c r="A59" s="143"/>
      <c r="B59" s="141" t="s">
        <v>519</v>
      </c>
      <c r="C59" s="67" t="s">
        <v>520</v>
      </c>
      <c r="D59" s="67">
        <v>28</v>
      </c>
      <c r="E59" s="67">
        <v>65</v>
      </c>
    </row>
    <row r="60" spans="1:5" s="68" customFormat="1" ht="30" customHeight="1">
      <c r="A60" s="143"/>
      <c r="B60" s="141"/>
      <c r="C60" s="67" t="s">
        <v>521</v>
      </c>
      <c r="D60" s="67">
        <v>22</v>
      </c>
      <c r="E60" s="67">
        <v>57</v>
      </c>
    </row>
    <row r="61" spans="1:5" s="68" customFormat="1" ht="30" customHeight="1">
      <c r="A61" s="143"/>
      <c r="B61" s="141"/>
      <c r="C61" s="67" t="s">
        <v>488</v>
      </c>
      <c r="D61" s="67">
        <v>13</v>
      </c>
      <c r="E61" s="67">
        <v>40</v>
      </c>
    </row>
    <row r="62" spans="1:5" s="68" customFormat="1" ht="30" customHeight="1">
      <c r="A62" s="143"/>
      <c r="B62" s="142" t="s">
        <v>470</v>
      </c>
      <c r="C62" s="142"/>
      <c r="D62" s="75">
        <f>SUM(D55:D61)</f>
        <v>144</v>
      </c>
      <c r="E62" s="75">
        <f>SUM(E55:E61)</f>
        <v>292</v>
      </c>
    </row>
    <row r="63" spans="1:5" s="68" customFormat="1" ht="30" customHeight="1">
      <c r="A63" s="135" t="s">
        <v>522</v>
      </c>
      <c r="B63" s="67" t="s">
        <v>484</v>
      </c>
      <c r="C63" s="67" t="s">
        <v>481</v>
      </c>
      <c r="D63" s="67">
        <v>166</v>
      </c>
      <c r="E63" s="67">
        <v>305</v>
      </c>
    </row>
    <row r="64" spans="1:5" s="68" customFormat="1" ht="30" customHeight="1">
      <c r="A64" s="143"/>
      <c r="B64" s="67" t="s">
        <v>485</v>
      </c>
      <c r="C64" s="67" t="s">
        <v>481</v>
      </c>
      <c r="D64" s="67">
        <v>161</v>
      </c>
      <c r="E64" s="67">
        <v>226</v>
      </c>
    </row>
    <row r="65" spans="1:6" s="68" customFormat="1" ht="30" customHeight="1">
      <c r="A65" s="143"/>
      <c r="B65" s="67" t="s">
        <v>486</v>
      </c>
      <c r="C65" s="67" t="s">
        <v>481</v>
      </c>
      <c r="D65" s="67">
        <v>160</v>
      </c>
      <c r="E65" s="67">
        <v>221</v>
      </c>
    </row>
    <row r="66" spans="1:6" s="68" customFormat="1" ht="30" customHeight="1">
      <c r="A66" s="143"/>
      <c r="B66" s="67" t="s">
        <v>523</v>
      </c>
      <c r="C66" s="67" t="s">
        <v>481</v>
      </c>
      <c r="D66" s="67">
        <v>128</v>
      </c>
      <c r="E66" s="67">
        <v>160</v>
      </c>
    </row>
    <row r="67" spans="1:6" s="68" customFormat="1" ht="30" customHeight="1">
      <c r="A67" s="143"/>
      <c r="B67" s="67" t="s">
        <v>524</v>
      </c>
      <c r="C67" s="67" t="s">
        <v>481</v>
      </c>
      <c r="D67" s="67">
        <v>84</v>
      </c>
      <c r="E67" s="67">
        <v>105</v>
      </c>
    </row>
    <row r="68" spans="1:6" s="68" customFormat="1" ht="30" customHeight="1">
      <c r="A68" s="143"/>
      <c r="B68" s="67" t="s">
        <v>461</v>
      </c>
      <c r="C68" s="67" t="s">
        <v>481</v>
      </c>
      <c r="D68" s="67">
        <v>163</v>
      </c>
      <c r="E68" s="67">
        <v>208</v>
      </c>
    </row>
    <row r="69" spans="1:6" s="68" customFormat="1" ht="30" customHeight="1">
      <c r="A69" s="143"/>
      <c r="B69" s="142" t="s">
        <v>470</v>
      </c>
      <c r="C69" s="142"/>
      <c r="D69" s="75">
        <f>SUM(D63:D68)</f>
        <v>862</v>
      </c>
      <c r="E69" s="75">
        <f>SUM(E63:E68)</f>
        <v>1225</v>
      </c>
    </row>
    <row r="70" spans="1:6" s="68" customFormat="1" ht="30" customHeight="1">
      <c r="A70" s="138" t="s">
        <v>525</v>
      </c>
      <c r="B70" s="139"/>
      <c r="C70" s="139"/>
      <c r="D70" s="74">
        <f>D10+D13+D26+D30+D47+D54+D62+D69</f>
        <v>3871</v>
      </c>
      <c r="E70" s="74">
        <f>E10+E13+E26+E30+E47+E54+E62+E69</f>
        <v>11007</v>
      </c>
    </row>
    <row r="74" spans="1:6" ht="30" customHeight="1">
      <c r="A74" s="140" t="s">
        <v>526</v>
      </c>
      <c r="B74" s="140"/>
      <c r="C74" s="140"/>
      <c r="D74" s="140"/>
      <c r="E74" s="140"/>
      <c r="F74" s="140"/>
    </row>
    <row r="75" spans="1:6" ht="30" customHeight="1">
      <c r="A75" s="74" t="s">
        <v>527</v>
      </c>
      <c r="B75" s="77" t="s">
        <v>432</v>
      </c>
      <c r="C75" s="77" t="s">
        <v>456</v>
      </c>
      <c r="D75" s="77" t="s">
        <v>6</v>
      </c>
      <c r="E75" s="77" t="s">
        <v>528</v>
      </c>
      <c r="F75" s="77" t="s">
        <v>67</v>
      </c>
    </row>
    <row r="76" spans="1:6" ht="30" customHeight="1">
      <c r="A76" s="135" t="s">
        <v>459</v>
      </c>
      <c r="B76" s="141" t="s">
        <v>460</v>
      </c>
      <c r="C76" s="71" t="s">
        <v>461</v>
      </c>
      <c r="D76" s="71">
        <v>26</v>
      </c>
      <c r="E76" s="71">
        <v>17</v>
      </c>
      <c r="F76" s="77">
        <f t="shared" ref="F76:F96" si="0">E76+D76</f>
        <v>43</v>
      </c>
    </row>
    <row r="77" spans="1:6" ht="30" customHeight="1">
      <c r="A77" s="135"/>
      <c r="B77" s="141"/>
      <c r="C77" s="71" t="s">
        <v>462</v>
      </c>
      <c r="D77" s="71">
        <v>1</v>
      </c>
      <c r="E77" s="71">
        <v>2</v>
      </c>
      <c r="F77" s="77">
        <f t="shared" si="0"/>
        <v>3</v>
      </c>
    </row>
    <row r="78" spans="1:6" ht="30" customHeight="1">
      <c r="A78" s="135"/>
      <c r="B78" s="141"/>
      <c r="C78" s="71" t="s">
        <v>463</v>
      </c>
      <c r="D78" s="71">
        <v>34</v>
      </c>
      <c r="E78" s="71">
        <v>3</v>
      </c>
      <c r="F78" s="77">
        <f t="shared" si="0"/>
        <v>37</v>
      </c>
    </row>
    <row r="79" spans="1:6" ht="30" customHeight="1">
      <c r="A79" s="135"/>
      <c r="B79" s="141" t="s">
        <v>464</v>
      </c>
      <c r="C79" s="71" t="s">
        <v>465</v>
      </c>
      <c r="D79" s="71">
        <v>58</v>
      </c>
      <c r="E79" s="71">
        <v>6</v>
      </c>
      <c r="F79" s="77">
        <f t="shared" si="0"/>
        <v>64</v>
      </c>
    </row>
    <row r="80" spans="1:6" ht="30" customHeight="1">
      <c r="A80" s="135"/>
      <c r="B80" s="141"/>
      <c r="C80" s="71" t="s">
        <v>466</v>
      </c>
      <c r="D80" s="71">
        <v>4</v>
      </c>
      <c r="E80" s="71">
        <v>0</v>
      </c>
      <c r="F80" s="77">
        <f t="shared" si="0"/>
        <v>4</v>
      </c>
    </row>
    <row r="81" spans="1:6" ht="30" customHeight="1">
      <c r="A81" s="135"/>
      <c r="B81" s="141"/>
      <c r="C81" s="71" t="s">
        <v>467</v>
      </c>
      <c r="D81" s="71">
        <v>1</v>
      </c>
      <c r="E81" s="71">
        <v>0</v>
      </c>
      <c r="F81" s="77">
        <f t="shared" si="0"/>
        <v>1</v>
      </c>
    </row>
    <row r="82" spans="1:6" ht="30" customHeight="1">
      <c r="A82" s="135"/>
      <c r="B82" s="69" t="s">
        <v>468</v>
      </c>
      <c r="C82" s="71" t="s">
        <v>469</v>
      </c>
      <c r="D82" s="71">
        <v>6</v>
      </c>
      <c r="E82" s="71">
        <v>28</v>
      </c>
      <c r="F82" s="77">
        <f t="shared" si="0"/>
        <v>34</v>
      </c>
    </row>
    <row r="83" spans="1:6" ht="30" customHeight="1">
      <c r="A83" s="135"/>
      <c r="B83" s="137" t="s">
        <v>470</v>
      </c>
      <c r="C83" s="137"/>
      <c r="D83" s="76">
        <f>SUM(D76:D82)</f>
        <v>130</v>
      </c>
      <c r="E83" s="76">
        <f>SUM(E76:E82)</f>
        <v>56</v>
      </c>
      <c r="F83" s="77">
        <f t="shared" si="0"/>
        <v>186</v>
      </c>
    </row>
    <row r="84" spans="1:6" ht="30" customHeight="1">
      <c r="A84" s="135" t="s">
        <v>471</v>
      </c>
      <c r="B84" s="133" t="s">
        <v>61</v>
      </c>
      <c r="C84" s="71" t="s">
        <v>529</v>
      </c>
      <c r="D84" s="71">
        <v>19</v>
      </c>
      <c r="E84" s="71">
        <v>33</v>
      </c>
      <c r="F84" s="77">
        <f t="shared" si="0"/>
        <v>52</v>
      </c>
    </row>
    <row r="85" spans="1:6" ht="30" customHeight="1">
      <c r="A85" s="136"/>
      <c r="B85" s="133"/>
      <c r="C85" s="71" t="s">
        <v>530</v>
      </c>
      <c r="D85" s="71">
        <v>3</v>
      </c>
      <c r="E85" s="71">
        <v>7</v>
      </c>
      <c r="F85" s="77">
        <f t="shared" si="0"/>
        <v>10</v>
      </c>
    </row>
    <row r="86" spans="1:6" ht="30" customHeight="1">
      <c r="A86" s="136"/>
      <c r="B86" s="137" t="s">
        <v>258</v>
      </c>
      <c r="C86" s="137"/>
      <c r="D86" s="76">
        <f>SUM(D84:D85)</f>
        <v>22</v>
      </c>
      <c r="E86" s="76">
        <f>SUM(E84:E85)</f>
        <v>40</v>
      </c>
      <c r="F86" s="77">
        <f t="shared" si="0"/>
        <v>62</v>
      </c>
    </row>
    <row r="87" spans="1:6" ht="30" customHeight="1">
      <c r="A87" s="135" t="s">
        <v>474</v>
      </c>
      <c r="B87" s="71" t="s">
        <v>475</v>
      </c>
      <c r="C87" s="71" t="s">
        <v>467</v>
      </c>
      <c r="D87" s="71">
        <v>1</v>
      </c>
      <c r="E87" s="71">
        <v>0</v>
      </c>
      <c r="F87" s="77">
        <f t="shared" si="0"/>
        <v>1</v>
      </c>
    </row>
    <row r="88" spans="1:6" ht="30" customHeight="1">
      <c r="A88" s="135"/>
      <c r="B88" s="133" t="s">
        <v>480</v>
      </c>
      <c r="C88" s="71" t="s">
        <v>531</v>
      </c>
      <c r="D88" s="71">
        <v>3</v>
      </c>
      <c r="E88" s="71">
        <v>4</v>
      </c>
      <c r="F88" s="77">
        <f t="shared" si="0"/>
        <v>7</v>
      </c>
    </row>
    <row r="89" spans="1:6" ht="30" customHeight="1">
      <c r="A89" s="135"/>
      <c r="B89" s="133"/>
      <c r="C89" s="71" t="s">
        <v>532</v>
      </c>
      <c r="D89" s="71">
        <v>2</v>
      </c>
      <c r="E89" s="71">
        <v>4</v>
      </c>
      <c r="F89" s="77">
        <f t="shared" si="0"/>
        <v>6</v>
      </c>
    </row>
    <row r="90" spans="1:6" ht="30" customHeight="1">
      <c r="A90" s="135"/>
      <c r="B90" s="133" t="s">
        <v>482</v>
      </c>
      <c r="C90" s="71" t="s">
        <v>533</v>
      </c>
      <c r="D90" s="71">
        <v>18</v>
      </c>
      <c r="E90" s="71">
        <v>8</v>
      </c>
      <c r="F90" s="77">
        <f t="shared" si="0"/>
        <v>26</v>
      </c>
    </row>
    <row r="91" spans="1:6" ht="30" customHeight="1">
      <c r="A91" s="135"/>
      <c r="B91" s="133"/>
      <c r="C91" s="71" t="s">
        <v>534</v>
      </c>
      <c r="D91" s="71">
        <v>12</v>
      </c>
      <c r="E91" s="71">
        <v>5</v>
      </c>
      <c r="F91" s="77">
        <f t="shared" si="0"/>
        <v>17</v>
      </c>
    </row>
    <row r="92" spans="1:6" ht="30" customHeight="1">
      <c r="A92" s="135"/>
      <c r="B92" s="133"/>
      <c r="C92" s="71" t="s">
        <v>535</v>
      </c>
      <c r="D92" s="71">
        <v>15</v>
      </c>
      <c r="E92" s="71">
        <v>3</v>
      </c>
      <c r="F92" s="77">
        <f t="shared" si="0"/>
        <v>18</v>
      </c>
    </row>
    <row r="93" spans="1:6" ht="30" customHeight="1">
      <c r="A93" s="135"/>
      <c r="B93" s="133"/>
      <c r="C93" s="71" t="s">
        <v>536</v>
      </c>
      <c r="D93" s="71">
        <v>10</v>
      </c>
      <c r="E93" s="71">
        <v>3</v>
      </c>
      <c r="F93" s="77">
        <f t="shared" si="0"/>
        <v>13</v>
      </c>
    </row>
    <row r="94" spans="1:6" ht="30" customHeight="1">
      <c r="A94" s="135"/>
      <c r="B94" s="137" t="s">
        <v>470</v>
      </c>
      <c r="C94" s="137"/>
      <c r="D94" s="76">
        <f>SUM(D87:D93)</f>
        <v>61</v>
      </c>
      <c r="E94" s="76">
        <f>SUM(E87:E93)</f>
        <v>27</v>
      </c>
      <c r="F94" s="77">
        <f t="shared" si="0"/>
        <v>88</v>
      </c>
    </row>
    <row r="95" spans="1:6" ht="30" customHeight="1">
      <c r="A95" s="132" t="s">
        <v>490</v>
      </c>
      <c r="B95" s="71" t="s">
        <v>493</v>
      </c>
      <c r="C95" s="71" t="s">
        <v>461</v>
      </c>
      <c r="D95" s="71">
        <v>10</v>
      </c>
      <c r="E95" s="71">
        <v>2</v>
      </c>
      <c r="F95" s="77">
        <f t="shared" si="0"/>
        <v>12</v>
      </c>
    </row>
    <row r="96" spans="1:6" ht="30" customHeight="1">
      <c r="A96" s="132"/>
      <c r="B96" s="133" t="s">
        <v>258</v>
      </c>
      <c r="C96" s="133"/>
      <c r="D96" s="71">
        <f>SUM(D95:D95)</f>
        <v>10</v>
      </c>
      <c r="E96" s="71">
        <f>SUM(E95:E95)</f>
        <v>2</v>
      </c>
      <c r="F96" s="77">
        <f t="shared" si="0"/>
        <v>12</v>
      </c>
    </row>
    <row r="97" spans="1:6" ht="30" customHeight="1">
      <c r="A97" s="134" t="s">
        <v>69</v>
      </c>
      <c r="B97" s="134"/>
      <c r="C97" s="134"/>
      <c r="D97" s="77">
        <f>D83+D86+D94+D96</f>
        <v>223</v>
      </c>
      <c r="E97" s="77">
        <f>E83+E86+E94+E96</f>
        <v>125</v>
      </c>
      <c r="F97" s="77">
        <f>F83+F86+F94+F96</f>
        <v>348</v>
      </c>
    </row>
  </sheetData>
  <mergeCells count="48">
    <mergeCell ref="A11:A13"/>
    <mergeCell ref="B13:C13"/>
    <mergeCell ref="A1:E1"/>
    <mergeCell ref="A3:A10"/>
    <mergeCell ref="B3:B5"/>
    <mergeCell ref="B6:B8"/>
    <mergeCell ref="B10:C10"/>
    <mergeCell ref="A14:A26"/>
    <mergeCell ref="B15:B17"/>
    <mergeCell ref="D15:D17"/>
    <mergeCell ref="E15:E17"/>
    <mergeCell ref="B20:B23"/>
    <mergeCell ref="B26:C26"/>
    <mergeCell ref="A27:A30"/>
    <mergeCell ref="B30:C30"/>
    <mergeCell ref="A31:A47"/>
    <mergeCell ref="B33:B35"/>
    <mergeCell ref="B36:B38"/>
    <mergeCell ref="B39:B43"/>
    <mergeCell ref="B44:B46"/>
    <mergeCell ref="B47:C47"/>
    <mergeCell ref="D49:D51"/>
    <mergeCell ref="E49:E51"/>
    <mergeCell ref="B54:C54"/>
    <mergeCell ref="A63:A69"/>
    <mergeCell ref="B69:C69"/>
    <mergeCell ref="A55:A62"/>
    <mergeCell ref="B55:B58"/>
    <mergeCell ref="B59:B61"/>
    <mergeCell ref="B62:C62"/>
    <mergeCell ref="A48:A54"/>
    <mergeCell ref="B49:B51"/>
    <mergeCell ref="A70:C70"/>
    <mergeCell ref="A74:F74"/>
    <mergeCell ref="A76:A83"/>
    <mergeCell ref="B76:B78"/>
    <mergeCell ref="B79:B81"/>
    <mergeCell ref="B83:C83"/>
    <mergeCell ref="A95:A96"/>
    <mergeCell ref="B96:C96"/>
    <mergeCell ref="A97:C97"/>
    <mergeCell ref="A84:A86"/>
    <mergeCell ref="B84:B85"/>
    <mergeCell ref="B86:C86"/>
    <mergeCell ref="A87:A94"/>
    <mergeCell ref="B88:B89"/>
    <mergeCell ref="B90:B93"/>
    <mergeCell ref="B94:C94"/>
  </mergeCells>
  <pageMargins left="0.75" right="0.75" top="0.24" bottom="0.18" header="0.5" footer="0.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6"/>
  <sheetViews>
    <sheetView rightToLeft="1" tabSelected="1" workbookViewId="0">
      <selection activeCell="B9" sqref="B9"/>
    </sheetView>
  </sheetViews>
  <sheetFormatPr defaultColWidth="9.125" defaultRowHeight="26.25"/>
  <cols>
    <col min="1" max="1" width="35.375" style="80" customWidth="1"/>
    <col min="2" max="3" width="12" style="80" customWidth="1"/>
    <col min="4" max="5" width="11.375" style="80" customWidth="1"/>
    <col min="6" max="6" width="10.875" style="80" customWidth="1"/>
    <col min="7" max="7" width="11.75" style="80" customWidth="1"/>
    <col min="8" max="16384" width="9.125" style="80"/>
  </cols>
  <sheetData>
    <row r="1" spans="1:7" s="78" customFormat="1">
      <c r="A1" s="147" t="s">
        <v>537</v>
      </c>
      <c r="B1" s="147"/>
      <c r="C1" s="147"/>
      <c r="D1" s="147"/>
      <c r="E1" s="147"/>
      <c r="F1" s="147"/>
      <c r="G1" s="147"/>
    </row>
    <row r="2" spans="1:7" s="78" customFormat="1">
      <c r="A2" s="148" t="s">
        <v>538</v>
      </c>
      <c r="B2" s="148" t="s">
        <v>3</v>
      </c>
      <c r="C2" s="148"/>
      <c r="D2" s="148"/>
      <c r="E2" s="148" t="s">
        <v>5</v>
      </c>
      <c r="F2" s="148"/>
      <c r="G2" s="148"/>
    </row>
    <row r="3" spans="1:7" s="78" customFormat="1">
      <c r="A3" s="148"/>
      <c r="B3" s="81" t="s">
        <v>6</v>
      </c>
      <c r="C3" s="81" t="s">
        <v>7</v>
      </c>
      <c r="D3" s="81" t="s">
        <v>8</v>
      </c>
      <c r="E3" s="81" t="s">
        <v>6</v>
      </c>
      <c r="F3" s="81" t="s">
        <v>7</v>
      </c>
      <c r="G3" s="81" t="s">
        <v>8</v>
      </c>
    </row>
    <row r="4" spans="1:7" s="78" customFormat="1">
      <c r="A4" s="79" t="s">
        <v>539</v>
      </c>
      <c r="B4" s="79">
        <v>589</v>
      </c>
      <c r="C4" s="79">
        <v>100</v>
      </c>
      <c r="D4" s="81">
        <f>B4+C4</f>
        <v>689</v>
      </c>
      <c r="E4" s="79">
        <v>39</v>
      </c>
      <c r="F4" s="79">
        <v>19</v>
      </c>
      <c r="G4" s="81">
        <f>E4+F4</f>
        <v>58</v>
      </c>
    </row>
    <row r="5" spans="1:7" s="78" customFormat="1">
      <c r="A5" s="79" t="s">
        <v>540</v>
      </c>
      <c r="B5" s="79">
        <v>274</v>
      </c>
      <c r="C5" s="79">
        <v>62</v>
      </c>
      <c r="D5" s="81">
        <f t="shared" ref="D5:D6" si="0">B5+C5</f>
        <v>336</v>
      </c>
      <c r="E5" s="79">
        <v>0</v>
      </c>
      <c r="F5" s="79">
        <v>0</v>
      </c>
      <c r="G5" s="81">
        <f t="shared" ref="G5:G6" si="1">E5+F5</f>
        <v>0</v>
      </c>
    </row>
    <row r="6" spans="1:7" s="78" customFormat="1">
      <c r="A6" s="79" t="s">
        <v>541</v>
      </c>
      <c r="B6" s="79">
        <v>448</v>
      </c>
      <c r="C6" s="79">
        <v>104</v>
      </c>
      <c r="D6" s="81">
        <f t="shared" si="0"/>
        <v>552</v>
      </c>
      <c r="E6" s="79">
        <v>36</v>
      </c>
      <c r="F6" s="79">
        <v>6</v>
      </c>
      <c r="G6" s="81">
        <f t="shared" si="1"/>
        <v>42</v>
      </c>
    </row>
    <row r="7" spans="1:7" s="78" customFormat="1">
      <c r="A7" s="81" t="s">
        <v>67</v>
      </c>
      <c r="B7" s="81">
        <f>SUM(B4:B6)</f>
        <v>1311</v>
      </c>
      <c r="C7" s="81">
        <f t="shared" ref="C7:F7" si="2">SUM(C4:C6)</f>
        <v>266</v>
      </c>
      <c r="D7" s="81">
        <f>B7+C7</f>
        <v>1577</v>
      </c>
      <c r="E7" s="81">
        <f t="shared" si="2"/>
        <v>75</v>
      </c>
      <c r="F7" s="81">
        <f t="shared" si="2"/>
        <v>25</v>
      </c>
      <c r="G7" s="81">
        <f>E7+F7</f>
        <v>100</v>
      </c>
    </row>
    <row r="8" spans="1:7" s="78" customFormat="1"/>
    <row r="9" spans="1:7" s="78" customFormat="1"/>
    <row r="10" spans="1:7" s="78" customFormat="1"/>
    <row r="11" spans="1:7" s="78" customFormat="1">
      <c r="A11" s="147" t="s">
        <v>542</v>
      </c>
      <c r="B11" s="147"/>
      <c r="C11" s="147"/>
      <c r="D11" s="147"/>
      <c r="E11" s="147"/>
      <c r="F11" s="147"/>
      <c r="G11" s="147"/>
    </row>
    <row r="12" spans="1:7" s="78" customFormat="1">
      <c r="A12" s="148" t="s">
        <v>538</v>
      </c>
      <c r="B12" s="148" t="s">
        <v>3</v>
      </c>
      <c r="C12" s="148"/>
      <c r="D12" s="148"/>
      <c r="E12" s="148" t="s">
        <v>5</v>
      </c>
      <c r="F12" s="148"/>
      <c r="G12" s="148"/>
    </row>
    <row r="13" spans="1:7" s="78" customFormat="1">
      <c r="A13" s="148"/>
      <c r="B13" s="81" t="s">
        <v>6</v>
      </c>
      <c r="C13" s="81" t="s">
        <v>7</v>
      </c>
      <c r="D13" s="81" t="s">
        <v>8</v>
      </c>
      <c r="E13" s="81" t="s">
        <v>6</v>
      </c>
      <c r="F13" s="81" t="s">
        <v>7</v>
      </c>
      <c r="G13" s="81" t="s">
        <v>8</v>
      </c>
    </row>
    <row r="14" spans="1:7" s="78" customFormat="1">
      <c r="A14" s="79" t="s">
        <v>543</v>
      </c>
      <c r="B14" s="79">
        <v>1140</v>
      </c>
      <c r="C14" s="79">
        <v>515</v>
      </c>
      <c r="D14" s="81">
        <f>B14+C14</f>
        <v>1655</v>
      </c>
      <c r="E14" s="79">
        <v>236</v>
      </c>
      <c r="F14" s="79">
        <v>200</v>
      </c>
      <c r="G14" s="81">
        <f>E14+F14</f>
        <v>436</v>
      </c>
    </row>
    <row r="15" spans="1:7" s="78" customFormat="1"/>
    <row r="16" spans="1:7" s="78" customFormat="1"/>
    <row r="17" spans="1:8" s="78" customFormat="1"/>
    <row r="18" spans="1:8" s="78" customFormat="1">
      <c r="A18" s="147" t="s">
        <v>544</v>
      </c>
      <c r="B18" s="147"/>
      <c r="C18" s="147"/>
      <c r="D18" s="147"/>
      <c r="E18" s="147"/>
      <c r="F18" s="147"/>
      <c r="G18" s="147"/>
      <c r="H18" s="147"/>
    </row>
    <row r="19" spans="1:8" s="78" customFormat="1">
      <c r="A19" s="148" t="s">
        <v>538</v>
      </c>
      <c r="B19" s="148" t="s">
        <v>545</v>
      </c>
      <c r="C19" s="148" t="s">
        <v>546</v>
      </c>
      <c r="D19" s="148" t="s">
        <v>547</v>
      </c>
      <c r="E19" s="148"/>
      <c r="F19" s="148"/>
      <c r="G19" s="148" t="s">
        <v>548</v>
      </c>
      <c r="H19" s="148"/>
    </row>
    <row r="20" spans="1:8" s="78" customFormat="1" ht="52.5">
      <c r="A20" s="148"/>
      <c r="B20" s="148"/>
      <c r="C20" s="148"/>
      <c r="D20" s="81" t="s">
        <v>74</v>
      </c>
      <c r="E20" s="81" t="s">
        <v>549</v>
      </c>
      <c r="F20" s="81" t="s">
        <v>550</v>
      </c>
      <c r="G20" s="81" t="s">
        <v>551</v>
      </c>
      <c r="H20" s="81" t="s">
        <v>552</v>
      </c>
    </row>
    <row r="21" spans="1:8" s="78" customFormat="1">
      <c r="A21" s="79" t="s">
        <v>539</v>
      </c>
      <c r="B21" s="79">
        <v>13</v>
      </c>
      <c r="C21" s="79">
        <v>67</v>
      </c>
      <c r="D21" s="79">
        <v>4</v>
      </c>
      <c r="E21" s="79">
        <v>12</v>
      </c>
      <c r="F21" s="79">
        <v>64</v>
      </c>
      <c r="G21" s="79">
        <v>68</v>
      </c>
      <c r="H21" s="79">
        <v>12</v>
      </c>
    </row>
    <row r="22" spans="1:8" s="78" customFormat="1">
      <c r="A22" s="79" t="s">
        <v>540</v>
      </c>
      <c r="B22" s="79">
        <v>2</v>
      </c>
      <c r="C22" s="79">
        <v>30</v>
      </c>
      <c r="D22" s="79">
        <v>13</v>
      </c>
      <c r="E22" s="79">
        <v>2</v>
      </c>
      <c r="F22" s="79">
        <v>17</v>
      </c>
      <c r="G22" s="79">
        <v>27</v>
      </c>
      <c r="H22" s="79">
        <v>5</v>
      </c>
    </row>
    <row r="23" spans="1:8" s="78" customFormat="1">
      <c r="A23" s="79" t="s">
        <v>543</v>
      </c>
      <c r="B23" s="79">
        <v>1</v>
      </c>
      <c r="C23" s="79">
        <v>66</v>
      </c>
      <c r="D23" s="79">
        <v>63</v>
      </c>
      <c r="E23" s="79">
        <v>4</v>
      </c>
      <c r="F23" s="79">
        <v>0</v>
      </c>
      <c r="G23" s="79">
        <v>43</v>
      </c>
      <c r="H23" s="79">
        <v>24</v>
      </c>
    </row>
    <row r="24" spans="1:8" s="78" customFormat="1">
      <c r="A24" s="79" t="s">
        <v>553</v>
      </c>
      <c r="B24" s="79">
        <v>2</v>
      </c>
      <c r="C24" s="79">
        <v>34</v>
      </c>
      <c r="D24" s="79">
        <v>2</v>
      </c>
      <c r="E24" s="79">
        <v>18</v>
      </c>
      <c r="F24" s="79">
        <v>16</v>
      </c>
      <c r="G24" s="79">
        <v>7</v>
      </c>
      <c r="H24" s="79">
        <v>29</v>
      </c>
    </row>
    <row r="25" spans="1:8" s="78" customFormat="1">
      <c r="A25" s="79" t="s">
        <v>541</v>
      </c>
      <c r="B25" s="79">
        <v>1</v>
      </c>
      <c r="C25" s="79">
        <v>26</v>
      </c>
      <c r="D25" s="79">
        <v>20</v>
      </c>
      <c r="E25" s="79">
        <v>0</v>
      </c>
      <c r="F25" s="79">
        <v>7</v>
      </c>
      <c r="G25" s="79">
        <v>20</v>
      </c>
      <c r="H25" s="79">
        <v>7</v>
      </c>
    </row>
    <row r="26" spans="1:8" s="78" customFormat="1">
      <c r="A26" s="81" t="s">
        <v>67</v>
      </c>
      <c r="B26" s="81">
        <f t="shared" ref="B26:H26" si="3">SUM(B21:B25)</f>
        <v>19</v>
      </c>
      <c r="C26" s="81">
        <f t="shared" si="3"/>
        <v>223</v>
      </c>
      <c r="D26" s="81">
        <f t="shared" si="3"/>
        <v>102</v>
      </c>
      <c r="E26" s="81">
        <f t="shared" si="3"/>
        <v>36</v>
      </c>
      <c r="F26" s="81">
        <f t="shared" si="3"/>
        <v>104</v>
      </c>
      <c r="G26" s="81">
        <f t="shared" si="3"/>
        <v>165</v>
      </c>
      <c r="H26" s="81">
        <f t="shared" si="3"/>
        <v>77</v>
      </c>
    </row>
  </sheetData>
  <mergeCells count="14">
    <mergeCell ref="A12:A13"/>
    <mergeCell ref="B12:D12"/>
    <mergeCell ref="E12:G12"/>
    <mergeCell ref="A1:G1"/>
    <mergeCell ref="A2:A3"/>
    <mergeCell ref="B2:D2"/>
    <mergeCell ref="E2:G2"/>
    <mergeCell ref="A11:G11"/>
    <mergeCell ref="A18:H18"/>
    <mergeCell ref="A19:A20"/>
    <mergeCell ref="B19:B20"/>
    <mergeCell ref="C19:C20"/>
    <mergeCell ref="D19:F19"/>
    <mergeCell ref="G19:H19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مرحلة 1</vt:lpstr>
      <vt:lpstr>دراسات عليا</vt:lpstr>
      <vt:lpstr>السوريين</vt:lpstr>
      <vt:lpstr>جنسية</vt:lpstr>
      <vt:lpstr>سنوات قديمة</vt:lpstr>
      <vt:lpstr>موفدين</vt:lpstr>
      <vt:lpstr>هيئة تعليمية</vt:lpstr>
      <vt:lpstr>طالبات التمريض</vt:lpstr>
      <vt:lpstr>وحدات سكنية</vt:lpstr>
      <vt:lpstr>اعداد الكليات</vt:lpstr>
      <vt:lpstr>موازي</vt:lpstr>
      <vt:lpstr>مفتوح</vt:lpstr>
      <vt:lpstr>جامعات خاصة</vt:lpstr>
      <vt:lpstr>الافتراضية</vt:lpstr>
    </vt:vector>
  </TitlesOfParts>
  <Company>mhe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lena-5r</dc:creator>
  <cp:lastModifiedBy>NSREEN</cp:lastModifiedBy>
  <dcterms:created xsi:type="dcterms:W3CDTF">2011-02-21T07:46:05Z</dcterms:created>
  <dcterms:modified xsi:type="dcterms:W3CDTF">2011-03-06T08:46:37Z</dcterms:modified>
</cp:coreProperties>
</file>