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65521" windowWidth="9600" windowHeight="11250" activeTab="0"/>
  </bookViews>
  <sheets>
    <sheet name="م1 جنسية " sheetId="1" r:id="rId1"/>
    <sheet name="سنوات قديمة " sheetId="2" r:id="rId2"/>
    <sheet name="م1 محافظات" sheetId="3" r:id="rId3"/>
    <sheet name="دراسات جنسية" sheetId="4" r:id="rId4"/>
    <sheet name="دراسات محافظة " sheetId="5" r:id="rId5"/>
    <sheet name="التعليم المفتوح " sheetId="6" r:id="rId6"/>
    <sheet name="مدرسة التمريض" sheetId="7" r:id="rId7"/>
    <sheet name="مدينة جامعية" sheetId="8" r:id="rId8"/>
    <sheet name="معاهد سنوات" sheetId="9" r:id="rId9"/>
    <sheet name="معاهد جنسية" sheetId="10" r:id="rId10"/>
    <sheet name="معاهد محافظات" sheetId="11" r:id="rId11"/>
  </sheets>
  <definedNames>
    <definedName name="_xlnm.Print_Titles" localSheetId="4">'دراسات محافظة '!$2:$3</definedName>
    <definedName name="_xlnm.Print_Titles" localSheetId="0">'م1 جنسية '!$140:$141</definedName>
    <definedName name="_xlnm.Print_Titles" localSheetId="2">'م1 محافظات'!$211:$211</definedName>
  </definedNames>
  <calcPr fullCalcOnLoad="1"/>
</workbook>
</file>

<file path=xl/sharedStrings.xml><?xml version="1.0" encoding="utf-8"?>
<sst xmlns="http://schemas.openxmlformats.org/spreadsheetml/2006/main" count="3407" uniqueCount="335">
  <si>
    <t>المجموع</t>
  </si>
  <si>
    <t>مستجد</t>
  </si>
  <si>
    <t xml:space="preserve">قديم </t>
  </si>
  <si>
    <t>ذكور</t>
  </si>
  <si>
    <t>اناث</t>
  </si>
  <si>
    <t xml:space="preserve">الكلية </t>
  </si>
  <si>
    <t xml:space="preserve">سوري </t>
  </si>
  <si>
    <t xml:space="preserve">عربي </t>
  </si>
  <si>
    <t>أجنبي</t>
  </si>
  <si>
    <t xml:space="preserve">ذكور </t>
  </si>
  <si>
    <t>البيان</t>
  </si>
  <si>
    <t>دمشق</t>
  </si>
  <si>
    <t>حلب</t>
  </si>
  <si>
    <t>حمص</t>
  </si>
  <si>
    <t>حماة</t>
  </si>
  <si>
    <t>اللاذقية</t>
  </si>
  <si>
    <t>طرطوس</t>
  </si>
  <si>
    <t>دير الزور</t>
  </si>
  <si>
    <t>ادلب</t>
  </si>
  <si>
    <t>الحسكة</t>
  </si>
  <si>
    <t>الرقة</t>
  </si>
  <si>
    <t>السويداء</t>
  </si>
  <si>
    <t>درعا</t>
  </si>
  <si>
    <t>القنيطرة</t>
  </si>
  <si>
    <t>مج</t>
  </si>
  <si>
    <t xml:space="preserve">المجموع </t>
  </si>
  <si>
    <t>اجنبي</t>
  </si>
  <si>
    <t>ماجستير</t>
  </si>
  <si>
    <t>الطب البشري</t>
  </si>
  <si>
    <t xml:space="preserve">طب الاسنان </t>
  </si>
  <si>
    <t>الصيدلة</t>
  </si>
  <si>
    <t xml:space="preserve">الهندسة المدنية    </t>
  </si>
  <si>
    <t>الهندسة المعمارية</t>
  </si>
  <si>
    <t>إجمالي</t>
  </si>
  <si>
    <t xml:space="preserve">الهندسة االمعلوماتية </t>
  </si>
  <si>
    <t xml:space="preserve">الكيمياء </t>
  </si>
  <si>
    <t xml:space="preserve">الهندسة الزراعية </t>
  </si>
  <si>
    <t>الاقتصاد</t>
  </si>
  <si>
    <t>كلية الاداب</t>
  </si>
  <si>
    <t>اللغة العربية</t>
  </si>
  <si>
    <t xml:space="preserve">اللغة الانكليزية </t>
  </si>
  <si>
    <t xml:space="preserve">اللغة الفرنسية </t>
  </si>
  <si>
    <t xml:space="preserve">اللغة الفارسية </t>
  </si>
  <si>
    <t xml:space="preserve">التاريخ </t>
  </si>
  <si>
    <t xml:space="preserve">الجغرافية </t>
  </si>
  <si>
    <t xml:space="preserve">الفلسفة </t>
  </si>
  <si>
    <t xml:space="preserve">علم الاجتماع </t>
  </si>
  <si>
    <t xml:space="preserve">الاثار </t>
  </si>
  <si>
    <t xml:space="preserve">إجمالي الاداب </t>
  </si>
  <si>
    <t xml:space="preserve">الاداب الثانية </t>
  </si>
  <si>
    <t xml:space="preserve">إجمالي الاداب الثانية </t>
  </si>
  <si>
    <t xml:space="preserve">كلية العلوم </t>
  </si>
  <si>
    <t xml:space="preserve">الفيزياء </t>
  </si>
  <si>
    <t xml:space="preserve">رياضيات </t>
  </si>
  <si>
    <t xml:space="preserve">إحصاء رياضي </t>
  </si>
  <si>
    <t xml:space="preserve">جيولوجيا </t>
  </si>
  <si>
    <t xml:space="preserve">علم الحياة </t>
  </si>
  <si>
    <t>الحقوق</t>
  </si>
  <si>
    <t xml:space="preserve">كلية التربية </t>
  </si>
  <si>
    <t>الإرشاد النفسي</t>
  </si>
  <si>
    <t>معلم صف</t>
  </si>
  <si>
    <t xml:space="preserve">إجمالي التربية </t>
  </si>
  <si>
    <t xml:space="preserve">اناث </t>
  </si>
  <si>
    <t xml:space="preserve">السنة الأولى </t>
  </si>
  <si>
    <t xml:space="preserve">السنة الثالثة </t>
  </si>
  <si>
    <t xml:space="preserve">السنة الخامسة </t>
  </si>
  <si>
    <t>سوري</t>
  </si>
  <si>
    <t>مجموع</t>
  </si>
  <si>
    <t>دكتوراه</t>
  </si>
  <si>
    <t xml:space="preserve">حلب </t>
  </si>
  <si>
    <t xml:space="preserve">حماة </t>
  </si>
  <si>
    <t xml:space="preserve">دير الزور </t>
  </si>
  <si>
    <t xml:space="preserve">ادلب </t>
  </si>
  <si>
    <t xml:space="preserve">الحسكة </t>
  </si>
  <si>
    <t xml:space="preserve">الرقة </t>
  </si>
  <si>
    <t xml:space="preserve">السويداء </t>
  </si>
  <si>
    <t xml:space="preserve">درعا </t>
  </si>
  <si>
    <t xml:space="preserve">القنيطرة </t>
  </si>
  <si>
    <t>طالب</t>
  </si>
  <si>
    <t xml:space="preserve">التربية </t>
  </si>
  <si>
    <t xml:space="preserve">الشريعة </t>
  </si>
  <si>
    <t xml:space="preserve">اللاذقية </t>
  </si>
  <si>
    <t xml:space="preserve">الغزل والنسيج </t>
  </si>
  <si>
    <t xml:space="preserve">إجمالي </t>
  </si>
  <si>
    <t xml:space="preserve">دراسات قانونية </t>
  </si>
  <si>
    <t>القسم</t>
  </si>
  <si>
    <t xml:space="preserve">الاداب </t>
  </si>
  <si>
    <t xml:space="preserve">الاقتصاد </t>
  </si>
  <si>
    <t xml:space="preserve">نظم القدرة </t>
  </si>
  <si>
    <t xml:space="preserve">القيادة الكهربائية </t>
  </si>
  <si>
    <t xml:space="preserve">الاتصالات </t>
  </si>
  <si>
    <t xml:space="preserve">الميكاترونيك </t>
  </si>
  <si>
    <t xml:space="preserve">هندسة الطاقة </t>
  </si>
  <si>
    <t xml:space="preserve">الانتاج </t>
  </si>
  <si>
    <t xml:space="preserve">علم المواد الهندسية </t>
  </si>
  <si>
    <t xml:space="preserve">الطيران </t>
  </si>
  <si>
    <t xml:space="preserve">الالات الزراعية </t>
  </si>
  <si>
    <t xml:space="preserve">النووية </t>
  </si>
  <si>
    <t xml:space="preserve">الهندسة التقنية </t>
  </si>
  <si>
    <t xml:space="preserve">اللغة التركية  </t>
  </si>
  <si>
    <t>المناهج</t>
  </si>
  <si>
    <t>أثار</t>
  </si>
  <si>
    <t xml:space="preserve">العلوم الثانية - ادلب </t>
  </si>
  <si>
    <t>التربية الثانية - معلم صف</t>
  </si>
  <si>
    <t xml:space="preserve">الفنون الجميلة </t>
  </si>
  <si>
    <t>التمريض</t>
  </si>
  <si>
    <t xml:space="preserve">الحاسبات </t>
  </si>
  <si>
    <t xml:space="preserve">الطاقة </t>
  </si>
  <si>
    <t xml:space="preserve">الصناعية </t>
  </si>
  <si>
    <t xml:space="preserve">معهد التراث </t>
  </si>
  <si>
    <t xml:space="preserve">المعهد العالي لتعليم اللغات </t>
  </si>
  <si>
    <t>الكلية</t>
  </si>
  <si>
    <t>الترجمة (فرنسي)</t>
  </si>
  <si>
    <t>إدارة المشاريع الصغيرة</t>
  </si>
  <si>
    <t>النظم والحاسوب</t>
  </si>
  <si>
    <t xml:space="preserve">المجموع العام </t>
  </si>
  <si>
    <t>لبناني</t>
  </si>
  <si>
    <t xml:space="preserve">عراقي </t>
  </si>
  <si>
    <t>ريف دمشق</t>
  </si>
  <si>
    <t>فيزياء</t>
  </si>
  <si>
    <t xml:space="preserve">السنة الثانية  </t>
  </si>
  <si>
    <t xml:space="preserve">السنة الرابعة  </t>
  </si>
  <si>
    <t xml:space="preserve">السنة السادسة  </t>
  </si>
  <si>
    <t xml:space="preserve">دمشق </t>
  </si>
  <si>
    <t>حماه</t>
  </si>
  <si>
    <t>الاجمالي</t>
  </si>
  <si>
    <t xml:space="preserve">سنة اولى </t>
  </si>
  <si>
    <t xml:space="preserve">سنة ثانية </t>
  </si>
  <si>
    <t>اجمالي</t>
  </si>
  <si>
    <t>قديم</t>
  </si>
  <si>
    <t xml:space="preserve">دراسة مالية ومصرفية </t>
  </si>
  <si>
    <t>الترجمة (انكليزي)</t>
  </si>
  <si>
    <t>طب طوارئ</t>
  </si>
  <si>
    <t>عربي</t>
  </si>
  <si>
    <t xml:space="preserve">التخدير </t>
  </si>
  <si>
    <t xml:space="preserve">الاشعة </t>
  </si>
  <si>
    <t xml:space="preserve">معالجة فيزيائية </t>
  </si>
  <si>
    <t xml:space="preserve">هندسة صحية </t>
  </si>
  <si>
    <t xml:space="preserve">التصميم الداخلي </t>
  </si>
  <si>
    <t xml:space="preserve">التدفئة </t>
  </si>
  <si>
    <t xml:space="preserve">المحاصيل </t>
  </si>
  <si>
    <t xml:space="preserve">شبكات </t>
  </si>
  <si>
    <t>ناجح أو منقول</t>
  </si>
  <si>
    <t xml:space="preserve">هندسة الكهرباء </t>
  </si>
  <si>
    <t xml:space="preserve">الكترونية </t>
  </si>
  <si>
    <t xml:space="preserve">التحكم </t>
  </si>
  <si>
    <t xml:space="preserve">الهندسة الميكانيكية </t>
  </si>
  <si>
    <t xml:space="preserve">اجمالي </t>
  </si>
  <si>
    <t xml:space="preserve">الطب البيطري </t>
  </si>
  <si>
    <t>ذ</t>
  </si>
  <si>
    <t>ا</t>
  </si>
  <si>
    <t xml:space="preserve">هندسة ميكانيكية </t>
  </si>
  <si>
    <t xml:space="preserve">اجمالي الكهرباء </t>
  </si>
  <si>
    <t>التحكم</t>
  </si>
  <si>
    <t>الانتاج</t>
  </si>
  <si>
    <t>الغزل والنسيج</t>
  </si>
  <si>
    <t>الطيران</t>
  </si>
  <si>
    <t>أعداد الطلاب في جامعة حلب حسب الجنس والمحافظة للعام الدراسي (2010-2011)  تعليم موازي</t>
  </si>
  <si>
    <t>أعداد طلاب جامعة حلب حسب الجنس والسنوات الدراسية للعام الدراسي (2010-2011)   تعليم موازي</t>
  </si>
  <si>
    <t>طاقة</t>
  </si>
  <si>
    <t>غزل ونسيج</t>
  </si>
  <si>
    <t>صناعية</t>
  </si>
  <si>
    <t>علم مواد</t>
  </si>
  <si>
    <t>الات زراعية</t>
  </si>
  <si>
    <t>طيران</t>
  </si>
  <si>
    <t xml:space="preserve">طاقة </t>
  </si>
  <si>
    <t>حواسيب</t>
  </si>
  <si>
    <t>نظم وقدرة</t>
  </si>
  <si>
    <t>تحكم الي</t>
  </si>
  <si>
    <t>اتصالات</t>
  </si>
  <si>
    <t>قيادة كهربائية</t>
  </si>
  <si>
    <t xml:space="preserve">لغة عربية </t>
  </si>
  <si>
    <t xml:space="preserve">انكليزية </t>
  </si>
  <si>
    <t xml:space="preserve">الفرنسي </t>
  </si>
  <si>
    <t>علم اجتماع</t>
  </si>
  <si>
    <t>فرنسي</t>
  </si>
  <si>
    <t>كيمياء</t>
  </si>
  <si>
    <t xml:space="preserve">احصاء رياضي </t>
  </si>
  <si>
    <t>جيولوجيا</t>
  </si>
  <si>
    <t>علم الحياة</t>
  </si>
  <si>
    <t xml:space="preserve">ارشاد نفسي </t>
  </si>
  <si>
    <t>اجمالي تربية ماجستير</t>
  </si>
  <si>
    <t>تربية حلب دكتوراه قسم مناهج</t>
  </si>
  <si>
    <t xml:space="preserve">اعداد طلاب الدراسات العليا في جامعة حلب للعام الدراسي (2010-2011 )حسب المحافظة\ تعليم موازي </t>
  </si>
  <si>
    <t>انكليزية</t>
  </si>
  <si>
    <t xml:space="preserve">فرنسي </t>
  </si>
  <si>
    <t>فلسفة</t>
  </si>
  <si>
    <t>الهندسة الزراعية</t>
  </si>
  <si>
    <t>الهندسة التقنية</t>
  </si>
  <si>
    <t>0</t>
  </si>
  <si>
    <t xml:space="preserve">انكليزي </t>
  </si>
  <si>
    <t>اجمالي دكتوراه تربية حلب</t>
  </si>
  <si>
    <t>اعداد طلاب الدراسات العليا في جامعة حلب للعام الدراسي (2010-2011) حسب الجنس و الجنسية \ تعليم موازي</t>
  </si>
  <si>
    <t>3</t>
  </si>
  <si>
    <t xml:space="preserve">احصاء </t>
  </si>
  <si>
    <t xml:space="preserve">طلاب </t>
  </si>
  <si>
    <t>مستجدون</t>
  </si>
  <si>
    <t>ف . م</t>
  </si>
  <si>
    <t>ف . غ . م</t>
  </si>
  <si>
    <t>أعداد طلاب التعليم المفتوح  للعام الدراسي (2010-2011) حسب الجنس والسنة الدراسية</t>
  </si>
  <si>
    <t>سنة ثالثة</t>
  </si>
  <si>
    <t>سنة رابعة</t>
  </si>
  <si>
    <t>راسب</t>
  </si>
  <si>
    <t xml:space="preserve">اعداد طالبات  المسجلين في مدرسة التمريض لعام 2010 / 2011  حسب المحافظات والجنسيات </t>
  </si>
  <si>
    <t>مدرسة التمريض</t>
  </si>
  <si>
    <t>ف . مقيم</t>
  </si>
  <si>
    <t>ف. غ . مقيم</t>
  </si>
  <si>
    <t xml:space="preserve">اجنبي </t>
  </si>
  <si>
    <t>مستجدات</t>
  </si>
  <si>
    <t>طالبات</t>
  </si>
  <si>
    <t xml:space="preserve">المعهد </t>
  </si>
  <si>
    <t>سمع ونطق</t>
  </si>
  <si>
    <t>الكترون تحكم</t>
  </si>
  <si>
    <t>انشاءات عامة</t>
  </si>
  <si>
    <t>مساحة</t>
  </si>
  <si>
    <t xml:space="preserve">علوم اغذية </t>
  </si>
  <si>
    <t xml:space="preserve">انتاج حيواني </t>
  </si>
  <si>
    <t>البساتين</t>
  </si>
  <si>
    <t xml:space="preserve">قسم اسواق </t>
  </si>
  <si>
    <t>محاسبة</t>
  </si>
  <si>
    <t xml:space="preserve">مصارف </t>
  </si>
  <si>
    <t xml:space="preserve">تأمين </t>
  </si>
  <si>
    <t>اجمالي المعاهد</t>
  </si>
  <si>
    <t xml:space="preserve">ف مقيم </t>
  </si>
  <si>
    <t>ف غ مقيم</t>
  </si>
  <si>
    <t>طلاب</t>
  </si>
  <si>
    <t xml:space="preserve">ريف دمشق </t>
  </si>
  <si>
    <t xml:space="preserve">الوحدات السكنية </t>
  </si>
  <si>
    <t xml:space="preserve">عدد الغرف </t>
  </si>
  <si>
    <t xml:space="preserve">عدد الاسرة </t>
  </si>
  <si>
    <t xml:space="preserve">عدد القاطنين </t>
  </si>
  <si>
    <t>ملاحظة :</t>
  </si>
  <si>
    <t xml:space="preserve">لم تدخل الوحدة /20/ في الاحصائية كونها دار للضيافة مخصصة لسكن اعضاء الهيئة التدريسية وضيوف جامعة جامعة حلب وقوامها /299/ غرفة </t>
  </si>
  <si>
    <t xml:space="preserve">لم تدخل الوحدة /5/ في الاحصائية كونها مخصصة لسكن ممرضات مشافي جامعة حلب وقوامها /59/ غرفة </t>
  </si>
  <si>
    <t xml:space="preserve">خصص الطابق الاول في الوحدة السادسة لسكن ممرضات مشافي جامعة حلب </t>
  </si>
  <si>
    <t xml:space="preserve">خصص الطابق الثالث اضافة الى /30/ غرفة في الوحدة الثامنة لسكن الاطباء دراسات عليا </t>
  </si>
  <si>
    <t xml:space="preserve">اللغة العربية </t>
  </si>
  <si>
    <t xml:space="preserve"> قسم الانتاج  </t>
  </si>
  <si>
    <t xml:space="preserve">الهندسة الكهربائية  </t>
  </si>
  <si>
    <t xml:space="preserve"> قسم الكترونية </t>
  </si>
  <si>
    <t xml:space="preserve"> لغة عربية </t>
  </si>
  <si>
    <t xml:space="preserve">اداب حلب  </t>
  </si>
  <si>
    <t xml:space="preserve">اداب حلب </t>
  </si>
  <si>
    <t xml:space="preserve"> رياضيات</t>
  </si>
  <si>
    <t xml:space="preserve">  رياضيات</t>
  </si>
  <si>
    <t>علوم حلب</t>
  </si>
  <si>
    <t xml:space="preserve"> مناهج</t>
  </si>
  <si>
    <t xml:space="preserve">تربية حلب </t>
  </si>
  <si>
    <t xml:space="preserve"> الانتاج  </t>
  </si>
  <si>
    <t xml:space="preserve">الهندسة الكهربائية </t>
  </si>
  <si>
    <t xml:space="preserve"> الكترونية </t>
  </si>
  <si>
    <t>مناهج</t>
  </si>
  <si>
    <t xml:space="preserve">أعداد طلاب التعليم المفتوح  للعام الدراسي (2010-2011) حسب الجنس </t>
  </si>
  <si>
    <t xml:space="preserve">االاداب </t>
  </si>
  <si>
    <t>الهندسة الميكانيكية</t>
  </si>
  <si>
    <t>الهندسة الكهربائية</t>
  </si>
  <si>
    <t>كلية الآداب حلب</t>
  </si>
  <si>
    <t>كلية العلوم حلب</t>
  </si>
  <si>
    <t>كلية التربية حلب</t>
  </si>
  <si>
    <t>المسجلين في التعليم المفتوح لعام 2010-2011</t>
  </si>
  <si>
    <t xml:space="preserve">النظم والحاسوب </t>
  </si>
  <si>
    <t>دراسات مالية ومصرفية</t>
  </si>
  <si>
    <t>التربية</t>
  </si>
  <si>
    <t xml:space="preserve">اعداد طلاب التعليم المفتوح للعام الدراسي 2010-2011 حسب الجنس والجنسية </t>
  </si>
  <si>
    <t xml:space="preserve">أعداد طلاب جامعة حلب حسب الجنس والسنوات الدراسية للعام الدراسي (2010-2011)   تعليم إجمالي </t>
  </si>
  <si>
    <t>إناث</t>
  </si>
  <si>
    <t xml:space="preserve">أعداد الطلاب في جامعة حلب حسب الجنس والمحافظة للعام الدراسي (2010-2011)  تعليم إجمالي </t>
  </si>
  <si>
    <t>اعداد طلاب الدراسات العليا في جامعة حلب للعام الدراسي (2010-2011) حسب الجنس و الجنسية \ تعليم إجمالي</t>
  </si>
  <si>
    <t xml:space="preserve">اعداد طلاب الدراسات العليا في جامعة حلب للعام الدراسي 2010-2011 حسب المحافظة\ تعليم إجمالي </t>
  </si>
  <si>
    <t>اعداد طلاب المعاهد المسجلين حسب المحافظات لعام 2010-2011 في التعليم الموازي</t>
  </si>
  <si>
    <t xml:space="preserve"> رسم هندسي</t>
  </si>
  <si>
    <t xml:space="preserve">عام </t>
  </si>
  <si>
    <t xml:space="preserve">أعداد طلاب ومستجدي جامعة حلب حسب الجنس والجنسية للعام (2010-2011)  تعليم إجمالي </t>
  </si>
  <si>
    <t>فلسطيني مقيم</t>
  </si>
  <si>
    <t xml:space="preserve">فلسطيني غير مقيم </t>
  </si>
  <si>
    <t xml:space="preserve">أعداد طلاب ومستجدي جامعة حلب حسب الجنس والجنسية للعام الدراسي (2010-2011)   تعليم موازي </t>
  </si>
  <si>
    <t xml:space="preserve">فلسطيني مقيم </t>
  </si>
  <si>
    <t>فلسطيني غير مقيم</t>
  </si>
  <si>
    <t xml:space="preserve"> م.ت. لادارة الاعمال والتسويق</t>
  </si>
  <si>
    <t>م.ت. البيطري</t>
  </si>
  <si>
    <t xml:space="preserve">م.ت. الزراعي - ادلب </t>
  </si>
  <si>
    <t xml:space="preserve">م.ت. العلوم المالية والمصرفية - ادلب </t>
  </si>
  <si>
    <t xml:space="preserve">م.ت. العلوم المالية والمصرفية - حلب </t>
  </si>
  <si>
    <t>م.ت. الزراعي - حلب</t>
  </si>
  <si>
    <t>م.ت. الهندسي</t>
  </si>
  <si>
    <t xml:space="preserve">التجهبيزات الطبية </t>
  </si>
  <si>
    <t xml:space="preserve">م.ت. للهندسة الميكانيكية  والكهربائية </t>
  </si>
  <si>
    <t>م.ت. طب الأسنان</t>
  </si>
  <si>
    <t xml:space="preserve">المخابر </t>
  </si>
  <si>
    <t xml:space="preserve">م.ت. الطبي </t>
  </si>
  <si>
    <t xml:space="preserve">القسم </t>
  </si>
  <si>
    <t>اعداد الطلاب المسجلين في المعاهد لعام 2010-2011 في التعليم الموازي حسب السنوات</t>
  </si>
  <si>
    <t xml:space="preserve">م.ت. لادارة الاعمال والتسويق </t>
  </si>
  <si>
    <t xml:space="preserve">م.ت. بيطري - ادلب </t>
  </si>
  <si>
    <t xml:space="preserve">م.ت. للحاسب - ادلب </t>
  </si>
  <si>
    <t>م.ت. للحاسب - حلب</t>
  </si>
  <si>
    <t xml:space="preserve">م.ت. للعلوم المالية والمصرفية - ادلب </t>
  </si>
  <si>
    <t xml:space="preserve">م.ت. للمحاسبة والتمويل  - حلب </t>
  </si>
  <si>
    <t xml:space="preserve">م.ت. الزراعي </t>
  </si>
  <si>
    <t xml:space="preserve">م.ت. الهندسي </t>
  </si>
  <si>
    <t xml:space="preserve">م.ت. طب الاسنان </t>
  </si>
  <si>
    <t xml:space="preserve">لبناني </t>
  </si>
  <si>
    <t xml:space="preserve">اعداد طلاب المعاهد حسب الجنس  والجنسية للعام الدراسي 2010-2011 / تعليم إجمالي </t>
  </si>
  <si>
    <t xml:space="preserve">اعداد طلاب المعاهد حسب الجنس  والجنسية للعام الدراسي 2010-2011 / تعليم موازي </t>
  </si>
  <si>
    <t xml:space="preserve">اعداد طلاب المعاهد المسجلين حسب المحافظات لعام 2010-2011 في التعليم الإجمالي </t>
  </si>
  <si>
    <t>الفرع</t>
  </si>
  <si>
    <t>الهندسة الزراعية الثانية</t>
  </si>
  <si>
    <t>اللغة انكليزية</t>
  </si>
  <si>
    <t xml:space="preserve">العلوم الثانية </t>
  </si>
  <si>
    <t>الطب البيطري</t>
  </si>
  <si>
    <t>الحقوق الثانية</t>
  </si>
  <si>
    <t>الأثار</t>
  </si>
  <si>
    <t>إجمالي الاداب الثانية</t>
  </si>
  <si>
    <t>العلوم الثانية</t>
  </si>
  <si>
    <t>دبلوم</t>
  </si>
  <si>
    <t>63</t>
  </si>
  <si>
    <t>36</t>
  </si>
  <si>
    <t>إجمالي طلاب الدراسات</t>
  </si>
  <si>
    <t>1</t>
  </si>
  <si>
    <t xml:space="preserve">الحقوق - دراسات قانونية </t>
  </si>
  <si>
    <t xml:space="preserve">المدينة الجامعية وعدد الوحدات السكنية والاسرة للعام الدراسي 2010-2011 </t>
  </si>
  <si>
    <t>التعويضات</t>
  </si>
  <si>
    <t xml:space="preserve">المساعدات </t>
  </si>
  <si>
    <t xml:space="preserve"> م.ت. للحاسب - حلب </t>
  </si>
  <si>
    <t>اعداد طلاب المسجلين في المعاهد لعام 2010-2011 في التعليم الاجمالي حسب السنوات</t>
  </si>
  <si>
    <t>التربية الثانية -
معلم صف</t>
  </si>
  <si>
    <t xml:space="preserve">اجمالي م.ت العلوم المالية والمصرفية ادلب </t>
  </si>
  <si>
    <t xml:space="preserve">اجمالي م.ت العلوم المالية والمصرفية حلب </t>
  </si>
  <si>
    <t>اجمالي م.ت الزراعي حلب</t>
  </si>
  <si>
    <t>اجمالي م.ت الهندسي</t>
  </si>
  <si>
    <t xml:space="preserve">اجمالي م.ت للهندسة الميكانيكية </t>
  </si>
  <si>
    <t>اجمالي م.ت طب الاسنان</t>
  </si>
  <si>
    <t xml:space="preserve">اجمالي م.ت الطبي </t>
  </si>
  <si>
    <t xml:space="preserve">م.ت. للهندسة الميكانيكية </t>
  </si>
  <si>
    <t xml:space="preserve">م.ت. البيطري - ادلب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</si>
</sst>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implified Arabic"/>
      <family val="1"/>
    </font>
    <font>
      <sz val="14"/>
      <name val="Simplified Arabic"/>
      <family val="0"/>
    </font>
    <font>
      <sz val="11"/>
      <color indexed="9"/>
      <name val="Calibri"/>
      <family val="2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Simplified Arabic"/>
      <family val="0"/>
    </font>
    <font>
      <sz val="9"/>
      <color indexed="8"/>
      <name val="Simplified Arabic"/>
      <family val="1"/>
    </font>
    <font>
      <sz val="8"/>
      <color indexed="8"/>
      <name val="Simplified Arabic"/>
      <family val="1"/>
    </font>
    <font>
      <b/>
      <sz val="14"/>
      <color indexed="8"/>
      <name val="Simplified Arab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Simplified Arabic"/>
      <family val="0"/>
    </font>
    <font>
      <sz val="9"/>
      <color theme="1"/>
      <name val="Simplified Arabic"/>
      <family val="1"/>
    </font>
    <font>
      <sz val="8"/>
      <color theme="1"/>
      <name val="Simplified Arabic"/>
      <family val="1"/>
    </font>
    <font>
      <b/>
      <sz val="14"/>
      <color theme="1"/>
      <name val="Simplified Arabic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center" readingOrder="2"/>
    </xf>
    <xf numFmtId="0" fontId="45" fillId="2" borderId="10" xfId="0" applyFont="1" applyFill="1" applyBorder="1" applyAlignment="1">
      <alignment horizontal="center" vertical="center" readingOrder="2"/>
    </xf>
    <xf numFmtId="0" fontId="45" fillId="0" borderId="10" xfId="0" applyFont="1" applyFill="1" applyBorder="1" applyAlignment="1">
      <alignment horizontal="center" vertical="center" readingOrder="2"/>
    </xf>
    <xf numFmtId="0" fontId="2" fillId="0" borderId="10" xfId="0" applyFont="1" applyFill="1" applyBorder="1" applyAlignment="1">
      <alignment horizontal="center" vertical="center" readingOrder="2"/>
    </xf>
    <xf numFmtId="0" fontId="44" fillId="2" borderId="10" xfId="0" applyFont="1" applyFill="1" applyBorder="1" applyAlignment="1">
      <alignment horizontal="center" vertical="center" readingOrder="2"/>
    </xf>
    <xf numFmtId="0" fontId="44" fillId="0" borderId="10" xfId="0" applyFont="1" applyFill="1" applyBorder="1" applyAlignment="1">
      <alignment horizontal="center" vertical="center" readingOrder="2"/>
    </xf>
    <xf numFmtId="1" fontId="3" fillId="0" borderId="10" xfId="0" applyNumberFormat="1" applyFont="1" applyFill="1" applyBorder="1" applyAlignment="1">
      <alignment horizontal="center" vertical="center" readingOrder="2"/>
    </xf>
    <xf numFmtId="49" fontId="3" fillId="0" borderId="10" xfId="0" applyNumberFormat="1" applyFont="1" applyFill="1" applyBorder="1" applyAlignment="1">
      <alignment horizontal="center" vertical="center" readingOrder="2"/>
    </xf>
    <xf numFmtId="1" fontId="3" fillId="2" borderId="10" xfId="0" applyNumberFormat="1" applyFont="1" applyFill="1" applyBorder="1" applyAlignment="1">
      <alignment horizontal="center" vertical="center" readingOrder="2"/>
    </xf>
    <xf numFmtId="49" fontId="3" fillId="2" borderId="10" xfId="0" applyNumberFormat="1" applyFont="1" applyFill="1" applyBorder="1" applyAlignment="1">
      <alignment horizontal="center" vertical="center" readingOrder="2"/>
    </xf>
    <xf numFmtId="1" fontId="3" fillId="0" borderId="0" xfId="0" applyNumberFormat="1" applyFont="1" applyFill="1" applyBorder="1" applyAlignment="1">
      <alignment horizontal="center" vertical="center" readingOrder="2"/>
    </xf>
    <xf numFmtId="0" fontId="44" fillId="0" borderId="0" xfId="0" applyFont="1" applyAlignment="1">
      <alignment horizontal="center" vertical="center" readingOrder="2"/>
    </xf>
    <xf numFmtId="0" fontId="44" fillId="33" borderId="10" xfId="0" applyFont="1" applyFill="1" applyBorder="1" applyAlignment="1">
      <alignment horizontal="center" vertical="center" readingOrder="2"/>
    </xf>
    <xf numFmtId="0" fontId="44" fillId="0" borderId="11" xfId="0" applyFont="1" applyFill="1" applyBorder="1" applyAlignment="1">
      <alignment horizontal="center" vertical="center" readingOrder="2"/>
    </xf>
    <xf numFmtId="0" fontId="44" fillId="0" borderId="0" xfId="0" applyFont="1" applyBorder="1" applyAlignment="1">
      <alignment horizontal="center" vertical="center" readingOrder="2"/>
    </xf>
    <xf numFmtId="0" fontId="44" fillId="2" borderId="11" xfId="0" applyFont="1" applyFill="1" applyBorder="1" applyAlignment="1">
      <alignment horizontal="center" vertical="center" readingOrder="2"/>
    </xf>
    <xf numFmtId="0" fontId="44" fillId="0" borderId="10" xfId="0" applyFont="1" applyFill="1" applyBorder="1" applyAlignment="1">
      <alignment horizontal="center" vertical="center" readingOrder="2"/>
    </xf>
    <xf numFmtId="0" fontId="44" fillId="2" borderId="10" xfId="0" applyFont="1" applyFill="1" applyBorder="1" applyAlignment="1">
      <alignment horizontal="center" vertical="center" readingOrder="2"/>
    </xf>
    <xf numFmtId="0" fontId="44" fillId="0" borderId="0" xfId="0" applyFont="1" applyAlignment="1">
      <alignment readingOrder="2"/>
    </xf>
    <xf numFmtId="0" fontId="3" fillId="2" borderId="10" xfId="0" applyFont="1" applyFill="1" applyBorder="1" applyAlignment="1">
      <alignment horizontal="center" vertical="center" readingOrder="2"/>
    </xf>
    <xf numFmtId="0" fontId="3" fillId="0" borderId="10" xfId="0" applyFont="1" applyFill="1" applyBorder="1" applyAlignment="1">
      <alignment horizontal="center" vertical="center" readingOrder="2"/>
    </xf>
    <xf numFmtId="0" fontId="44" fillId="2" borderId="10" xfId="0" applyFont="1" applyFill="1" applyBorder="1" applyAlignment="1">
      <alignment horizontal="center" vertical="center" readingOrder="2"/>
    </xf>
    <xf numFmtId="0" fontId="44" fillId="0" borderId="10" xfId="0" applyFont="1" applyFill="1" applyBorder="1" applyAlignment="1">
      <alignment horizontal="center" vertical="center" readingOrder="2"/>
    </xf>
    <xf numFmtId="0" fontId="44" fillId="2" borderId="10" xfId="0" applyFont="1" applyFill="1" applyBorder="1" applyAlignment="1">
      <alignment horizontal="center" vertical="center" readingOrder="2"/>
    </xf>
    <xf numFmtId="0" fontId="44" fillId="0" borderId="10" xfId="0" applyFont="1" applyFill="1" applyBorder="1" applyAlignment="1">
      <alignment horizontal="center" vertical="center" readingOrder="2"/>
    </xf>
    <xf numFmtId="0" fontId="45" fillId="0" borderId="10" xfId="0" applyFont="1" applyFill="1" applyBorder="1" applyAlignment="1">
      <alignment horizontal="center" vertical="center" readingOrder="2"/>
    </xf>
    <xf numFmtId="0" fontId="45" fillId="2" borderId="10" xfId="0" applyFont="1" applyFill="1" applyBorder="1" applyAlignment="1">
      <alignment horizontal="center" vertical="center" readingOrder="2"/>
    </xf>
    <xf numFmtId="1" fontId="3" fillId="2" borderId="10" xfId="0" applyNumberFormat="1" applyFont="1" applyFill="1" applyBorder="1" applyAlignment="1">
      <alignment horizontal="center" vertical="center" readingOrder="2"/>
    </xf>
    <xf numFmtId="0" fontId="44" fillId="0" borderId="10" xfId="0" applyFont="1" applyFill="1" applyBorder="1" applyAlignment="1">
      <alignment horizontal="center" vertical="center" readingOrder="2"/>
    </xf>
    <xf numFmtId="0" fontId="44" fillId="2" borderId="10" xfId="0" applyFont="1" applyFill="1" applyBorder="1" applyAlignment="1">
      <alignment horizontal="center" vertical="center" readingOrder="2"/>
    </xf>
    <xf numFmtId="0" fontId="44" fillId="0" borderId="0" xfId="0" applyFont="1" applyFill="1" applyAlignment="1">
      <alignment horizontal="center" vertical="center" readingOrder="2"/>
    </xf>
    <xf numFmtId="1" fontId="44" fillId="2" borderId="10" xfId="0" applyNumberFormat="1" applyFont="1" applyFill="1" applyBorder="1" applyAlignment="1">
      <alignment horizontal="center" vertical="center" readingOrder="2"/>
    </xf>
    <xf numFmtId="1" fontId="3" fillId="2" borderId="10" xfId="0" applyNumberFormat="1" applyFont="1" applyFill="1" applyBorder="1" applyAlignment="1">
      <alignment horizontal="center" vertical="center" readingOrder="2"/>
    </xf>
    <xf numFmtId="0" fontId="44" fillId="0" borderId="10" xfId="0" applyFont="1" applyFill="1" applyBorder="1" applyAlignment="1">
      <alignment horizontal="center" vertical="center" readingOrder="2"/>
    </xf>
    <xf numFmtId="1" fontId="44" fillId="0" borderId="10" xfId="0" applyNumberFormat="1" applyFont="1" applyFill="1" applyBorder="1" applyAlignment="1">
      <alignment horizontal="center" vertical="center" readingOrder="2"/>
    </xf>
    <xf numFmtId="0" fontId="44" fillId="2" borderId="10" xfId="0" applyFont="1" applyFill="1" applyBorder="1" applyAlignment="1">
      <alignment horizontal="center" vertical="center" readingOrder="2"/>
    </xf>
    <xf numFmtId="1" fontId="44" fillId="0" borderId="0" xfId="0" applyNumberFormat="1" applyFont="1" applyFill="1" applyAlignment="1">
      <alignment horizontal="center" vertical="center" readingOrder="2"/>
    </xf>
    <xf numFmtId="0" fontId="44" fillId="0" borderId="0" xfId="0" applyFont="1" applyFill="1" applyAlignment="1">
      <alignment horizontal="center" vertical="center" wrapText="1" readingOrder="2"/>
    </xf>
    <xf numFmtId="0" fontId="44" fillId="0" borderId="10" xfId="0" applyFont="1" applyFill="1" applyBorder="1" applyAlignment="1">
      <alignment horizontal="center" vertical="center" wrapText="1" readingOrder="2"/>
    </xf>
    <xf numFmtId="0" fontId="44" fillId="2" borderId="10" xfId="0" applyFont="1" applyFill="1" applyBorder="1" applyAlignment="1">
      <alignment horizontal="center" vertical="center" wrapText="1" readingOrder="2"/>
    </xf>
    <xf numFmtId="0" fontId="44" fillId="2" borderId="10" xfId="0" applyFont="1" applyFill="1" applyBorder="1" applyAlignment="1">
      <alignment horizontal="center" vertical="center" readingOrder="2"/>
    </xf>
    <xf numFmtId="0" fontId="44" fillId="0" borderId="10" xfId="0" applyFont="1" applyFill="1" applyBorder="1" applyAlignment="1">
      <alignment horizontal="center" vertical="center" readingOrder="2"/>
    </xf>
    <xf numFmtId="0" fontId="44" fillId="33" borderId="10" xfId="0" applyFont="1" applyFill="1" applyBorder="1" applyAlignment="1">
      <alignment horizontal="center" vertical="center" readingOrder="2"/>
    </xf>
    <xf numFmtId="0" fontId="44" fillId="33" borderId="0" xfId="0" applyFont="1" applyFill="1" applyAlignment="1">
      <alignment horizontal="center" vertical="center" readingOrder="2"/>
    </xf>
    <xf numFmtId="0" fontId="44" fillId="8" borderId="10" xfId="0" applyFont="1" applyFill="1" applyBorder="1" applyAlignment="1">
      <alignment horizontal="center" vertical="center" readingOrder="2"/>
    </xf>
    <xf numFmtId="0" fontId="44" fillId="0" borderId="10" xfId="0" applyFont="1" applyFill="1" applyBorder="1" applyAlignment="1">
      <alignment horizontal="center" vertical="center" wrapText="1" readingOrder="2"/>
    </xf>
    <xf numFmtId="0" fontId="44" fillId="8" borderId="10" xfId="0" applyFont="1" applyFill="1" applyBorder="1" applyAlignment="1">
      <alignment horizontal="center" vertical="center" wrapText="1" readingOrder="2"/>
    </xf>
    <xf numFmtId="0" fontId="44" fillId="33" borderId="10" xfId="0" applyFont="1" applyFill="1" applyBorder="1" applyAlignment="1">
      <alignment horizontal="center" vertical="center" wrapText="1" readingOrder="2"/>
    </xf>
    <xf numFmtId="0" fontId="44" fillId="0" borderId="0" xfId="0" applyFont="1" applyAlignment="1">
      <alignment horizontal="center" vertical="center" wrapText="1" readingOrder="2"/>
    </xf>
    <xf numFmtId="0" fontId="44" fillId="8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44" fillId="8" borderId="12" xfId="0" applyFont="1" applyFill="1" applyBorder="1" applyAlignment="1">
      <alignment vertical="center" wrapText="1" readingOrder="2"/>
    </xf>
    <xf numFmtId="0" fontId="44" fillId="8" borderId="13" xfId="0" applyFont="1" applyFill="1" applyBorder="1" applyAlignment="1">
      <alignment vertical="center" wrapText="1" readingOrder="2"/>
    </xf>
    <xf numFmtId="0" fontId="44" fillId="8" borderId="10" xfId="0" applyFont="1" applyFill="1" applyBorder="1" applyAlignment="1">
      <alignment horizontal="center" wrapText="1" readingOrder="2"/>
    </xf>
    <xf numFmtId="0" fontId="44" fillId="2" borderId="10" xfId="0" applyFont="1" applyFill="1" applyBorder="1" applyAlignment="1">
      <alignment horizontal="center" vertical="center" readingOrder="2"/>
    </xf>
    <xf numFmtId="0" fontId="44" fillId="0" borderId="10" xfId="0" applyFont="1" applyFill="1" applyBorder="1" applyAlignment="1">
      <alignment horizontal="center" vertical="center" readingOrder="2"/>
    </xf>
    <xf numFmtId="0" fontId="45" fillId="2" borderId="10" xfId="0" applyFont="1" applyFill="1" applyBorder="1" applyAlignment="1">
      <alignment horizontal="center" vertical="center" readingOrder="2"/>
    </xf>
    <xf numFmtId="1" fontId="44" fillId="2" borderId="10" xfId="0" applyNumberFormat="1" applyFont="1" applyFill="1" applyBorder="1" applyAlignment="1">
      <alignment horizontal="center" vertical="center" readingOrder="2"/>
    </xf>
    <xf numFmtId="0" fontId="44" fillId="8" borderId="10" xfId="0" applyFont="1" applyFill="1" applyBorder="1" applyAlignment="1">
      <alignment horizontal="center" vertical="center" wrapText="1" readingOrder="2"/>
    </xf>
    <xf numFmtId="0" fontId="44" fillId="8" borderId="10" xfId="0" applyFont="1" applyFill="1" applyBorder="1" applyAlignment="1">
      <alignment horizontal="center" vertical="center" readingOrder="2"/>
    </xf>
    <xf numFmtId="0" fontId="44" fillId="0" borderId="10" xfId="0" applyFont="1" applyFill="1" applyBorder="1" applyAlignment="1">
      <alignment horizontal="center" vertical="center" wrapText="1" readingOrder="2"/>
    </xf>
    <xf numFmtId="1" fontId="3" fillId="2" borderId="10" xfId="0" applyNumberFormat="1" applyFont="1" applyFill="1" applyBorder="1" applyAlignment="1">
      <alignment horizontal="center" vertical="center" readingOrder="2"/>
    </xf>
    <xf numFmtId="0" fontId="44" fillId="0" borderId="10" xfId="0" applyFont="1" applyFill="1" applyBorder="1" applyAlignment="1">
      <alignment horizontal="center" vertical="center" readingOrder="2"/>
    </xf>
    <xf numFmtId="0" fontId="44" fillId="2" borderId="10" xfId="0" applyFont="1" applyFill="1" applyBorder="1" applyAlignment="1">
      <alignment horizontal="center" vertical="center" readingOrder="2"/>
    </xf>
    <xf numFmtId="0" fontId="44" fillId="0" borderId="0" xfId="0" applyFont="1" applyFill="1" applyBorder="1" applyAlignment="1">
      <alignment horizontal="center" vertical="center" readingOrder="2"/>
    </xf>
    <xf numFmtId="0" fontId="44" fillId="8" borderId="10" xfId="0" applyFont="1" applyFill="1" applyBorder="1" applyAlignment="1">
      <alignment horizontal="center" vertical="center" readingOrder="2"/>
    </xf>
    <xf numFmtId="0" fontId="44" fillId="0" borderId="10" xfId="0" applyFont="1" applyFill="1" applyBorder="1" applyAlignment="1">
      <alignment horizontal="center" vertical="center" wrapText="1" readingOrder="2"/>
    </xf>
    <xf numFmtId="0" fontId="44" fillId="8" borderId="10" xfId="0" applyFont="1" applyFill="1" applyBorder="1" applyAlignment="1">
      <alignment horizontal="center" vertical="center" wrapText="1" readingOrder="2"/>
    </xf>
    <xf numFmtId="0" fontId="44" fillId="8" borderId="12" xfId="0" applyFont="1" applyFill="1" applyBorder="1" applyAlignment="1">
      <alignment horizontal="center" vertical="center" wrapText="1" readingOrder="2"/>
    </xf>
    <xf numFmtId="0" fontId="44" fillId="8" borderId="13" xfId="0" applyFont="1" applyFill="1" applyBorder="1" applyAlignment="1">
      <alignment horizontal="center" vertical="center" wrapText="1" readingOrder="2"/>
    </xf>
    <xf numFmtId="0" fontId="44" fillId="0" borderId="10" xfId="0" applyFont="1" applyFill="1" applyBorder="1" applyAlignment="1">
      <alignment horizontal="center" vertical="center" readingOrder="2"/>
    </xf>
    <xf numFmtId="0" fontId="44" fillId="8" borderId="10" xfId="0" applyFont="1" applyFill="1" applyBorder="1" applyAlignment="1">
      <alignment horizontal="center" vertical="center" readingOrder="2"/>
    </xf>
    <xf numFmtId="0" fontId="44" fillId="0" borderId="10" xfId="0" applyFont="1" applyBorder="1" applyAlignment="1">
      <alignment horizontal="center" vertical="center" readingOrder="2"/>
    </xf>
    <xf numFmtId="49" fontId="44" fillId="2" borderId="10" xfId="0" applyNumberFormat="1" applyFont="1" applyFill="1" applyBorder="1" applyAlignment="1">
      <alignment horizontal="center" vertical="center" readingOrder="2"/>
    </xf>
    <xf numFmtId="0" fontId="44" fillId="2" borderId="10" xfId="0" applyNumberFormat="1" applyFont="1" applyFill="1" applyBorder="1" applyAlignment="1">
      <alignment horizontal="center" vertical="center" readingOrder="2"/>
    </xf>
    <xf numFmtId="1" fontId="44" fillId="2" borderId="10" xfId="0" applyNumberFormat="1" applyFont="1" applyFill="1" applyBorder="1" applyAlignment="1">
      <alignment horizontal="center" vertical="center" readingOrder="2"/>
    </xf>
    <xf numFmtId="0" fontId="46" fillId="33" borderId="0" xfId="0" applyFont="1" applyFill="1" applyBorder="1" applyAlignment="1">
      <alignment vertical="center" wrapText="1" readingOrder="2"/>
    </xf>
    <xf numFmtId="0" fontId="46" fillId="33" borderId="0" xfId="0" applyFont="1" applyFill="1" applyBorder="1" applyAlignment="1">
      <alignment horizontal="center" vertical="center" readingOrder="2"/>
    </xf>
    <xf numFmtId="1" fontId="44" fillId="0" borderId="0" xfId="0" applyNumberFormat="1" applyFont="1" applyFill="1" applyBorder="1" applyAlignment="1">
      <alignment horizontal="center" vertical="center" readingOrder="2"/>
    </xf>
    <xf numFmtId="0" fontId="44" fillId="0" borderId="10" xfId="0" applyNumberFormat="1" applyFont="1" applyFill="1" applyBorder="1" applyAlignment="1">
      <alignment horizontal="center" vertical="center" readingOrder="2"/>
    </xf>
    <xf numFmtId="49" fontId="44" fillId="0" borderId="10" xfId="0" applyNumberFormat="1" applyFont="1" applyFill="1" applyBorder="1" applyAlignment="1">
      <alignment horizontal="center" vertical="center" readingOrder="2"/>
    </xf>
    <xf numFmtId="1" fontId="44" fillId="0" borderId="10" xfId="0" applyNumberFormat="1" applyFont="1" applyFill="1" applyBorder="1" applyAlignment="1">
      <alignment horizontal="center" vertical="center" readingOrder="2"/>
    </xf>
    <xf numFmtId="0" fontId="44" fillId="0" borderId="0" xfId="0" applyFont="1" applyFill="1" applyAlignment="1">
      <alignment readingOrder="2"/>
    </xf>
    <xf numFmtId="0" fontId="44" fillId="0" borderId="0" xfId="0" applyFont="1" applyFill="1" applyBorder="1" applyAlignment="1">
      <alignment horizontal="center" vertical="center" readingOrder="2"/>
    </xf>
    <xf numFmtId="0" fontId="44" fillId="2" borderId="14" xfId="0" applyFont="1" applyFill="1" applyBorder="1" applyAlignment="1">
      <alignment horizontal="center" vertical="center" readingOrder="2"/>
    </xf>
    <xf numFmtId="0" fontId="44" fillId="2" borderId="11" xfId="0" applyFont="1" applyFill="1" applyBorder="1" applyAlignment="1">
      <alignment horizontal="center" vertical="center" readingOrder="2"/>
    </xf>
    <xf numFmtId="0" fontId="44" fillId="2" borderId="14" xfId="0" applyFont="1" applyFill="1" applyBorder="1" applyAlignment="1">
      <alignment horizontal="center" vertical="center" wrapText="1" readingOrder="2"/>
    </xf>
    <xf numFmtId="0" fontId="44" fillId="2" borderId="11" xfId="0" applyFont="1" applyFill="1" applyBorder="1" applyAlignment="1">
      <alignment horizontal="center" vertical="center" wrapText="1" readingOrder="2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1" fontId="3" fillId="2" borderId="10" xfId="0" applyNumberFormat="1" applyFont="1" applyFill="1" applyBorder="1" applyAlignment="1">
      <alignment horizontal="center" vertical="center" readingOrder="2"/>
    </xf>
    <xf numFmtId="1" fontId="3" fillId="2" borderId="16" xfId="0" applyNumberFormat="1" applyFont="1" applyFill="1" applyBorder="1" applyAlignment="1">
      <alignment horizontal="center" vertical="center" readingOrder="2"/>
    </xf>
    <xf numFmtId="1" fontId="3" fillId="2" borderId="13" xfId="0" applyNumberFormat="1" applyFont="1" applyFill="1" applyBorder="1" applyAlignment="1">
      <alignment horizontal="center" vertical="center" readingOrder="2"/>
    </xf>
    <xf numFmtId="0" fontId="44" fillId="0" borderId="17" xfId="0" applyFont="1" applyFill="1" applyBorder="1" applyAlignment="1">
      <alignment horizontal="center" vertical="center" readingOrder="2"/>
    </xf>
    <xf numFmtId="0" fontId="44" fillId="0" borderId="12" xfId="0" applyFont="1" applyFill="1" applyBorder="1" applyAlignment="1">
      <alignment horizontal="center" vertical="center" readingOrder="2"/>
    </xf>
    <xf numFmtId="0" fontId="44" fillId="0" borderId="16" xfId="0" applyFont="1" applyFill="1" applyBorder="1" applyAlignment="1">
      <alignment horizontal="center" vertical="center" readingOrder="2"/>
    </xf>
    <xf numFmtId="0" fontId="44" fillId="0" borderId="13" xfId="0" applyFont="1" applyFill="1" applyBorder="1" applyAlignment="1">
      <alignment horizontal="center" vertical="center" readingOrder="2"/>
    </xf>
    <xf numFmtId="0" fontId="44" fillId="2" borderId="18" xfId="0" applyFont="1" applyFill="1" applyBorder="1" applyAlignment="1">
      <alignment horizontal="center" vertical="center" textRotation="90" readingOrder="2"/>
    </xf>
    <xf numFmtId="0" fontId="44" fillId="2" borderId="19" xfId="0" applyFont="1" applyFill="1" applyBorder="1" applyAlignment="1">
      <alignment horizontal="center" vertical="center" textRotation="90" readingOrder="2"/>
    </xf>
    <xf numFmtId="0" fontId="44" fillId="2" borderId="20" xfId="0" applyFont="1" applyFill="1" applyBorder="1" applyAlignment="1">
      <alignment horizontal="center" vertical="center" textRotation="90" readingOrder="2"/>
    </xf>
    <xf numFmtId="0" fontId="44" fillId="0" borderId="18" xfId="0" applyFont="1" applyFill="1" applyBorder="1" applyAlignment="1">
      <alignment horizontal="center" vertical="center" readingOrder="2"/>
    </xf>
    <xf numFmtId="0" fontId="44" fillId="0" borderId="20" xfId="0" applyFont="1" applyFill="1" applyBorder="1" applyAlignment="1">
      <alignment horizontal="center" vertical="center" readingOrder="2"/>
    </xf>
    <xf numFmtId="0" fontId="44" fillId="2" borderId="18" xfId="0" applyFont="1" applyFill="1" applyBorder="1" applyAlignment="1">
      <alignment horizontal="center" vertical="center" readingOrder="2"/>
    </xf>
    <xf numFmtId="0" fontId="44" fillId="2" borderId="20" xfId="0" applyFont="1" applyFill="1" applyBorder="1" applyAlignment="1">
      <alignment horizontal="center" vertical="center" readingOrder="2"/>
    </xf>
    <xf numFmtId="0" fontId="44" fillId="0" borderId="17" xfId="0" applyFont="1" applyFill="1" applyBorder="1" applyAlignment="1">
      <alignment horizontal="center" vertical="center" wrapText="1" readingOrder="2"/>
    </xf>
    <xf numFmtId="0" fontId="44" fillId="0" borderId="12" xfId="0" applyFont="1" applyFill="1" applyBorder="1" applyAlignment="1">
      <alignment horizontal="center" vertical="center" wrapText="1" readingOrder="2"/>
    </xf>
    <xf numFmtId="0" fontId="44" fillId="0" borderId="16" xfId="0" applyFont="1" applyFill="1" applyBorder="1" applyAlignment="1">
      <alignment horizontal="center" vertical="center" wrapText="1" readingOrder="2"/>
    </xf>
    <xf numFmtId="0" fontId="44" fillId="0" borderId="13" xfId="0" applyFont="1" applyFill="1" applyBorder="1" applyAlignment="1">
      <alignment horizontal="center" vertical="center" wrapText="1" readingOrder="2"/>
    </xf>
    <xf numFmtId="0" fontId="44" fillId="2" borderId="10" xfId="0" applyFont="1" applyFill="1" applyBorder="1" applyAlignment="1">
      <alignment horizontal="center" vertical="center" readingOrder="2"/>
    </xf>
    <xf numFmtId="0" fontId="44" fillId="2" borderId="10" xfId="0" applyFont="1" applyFill="1" applyBorder="1" applyAlignment="1">
      <alignment horizontal="center" vertical="center" wrapText="1" readingOrder="2"/>
    </xf>
    <xf numFmtId="0" fontId="44" fillId="2" borderId="10" xfId="0" applyFont="1" applyFill="1" applyBorder="1" applyAlignment="1">
      <alignment readingOrder="2"/>
    </xf>
    <xf numFmtId="1" fontId="3" fillId="2" borderId="17" xfId="0" applyNumberFormat="1" applyFont="1" applyFill="1" applyBorder="1" applyAlignment="1">
      <alignment horizontal="center" vertical="center" readingOrder="2"/>
    </xf>
    <xf numFmtId="1" fontId="3" fillId="2" borderId="12" xfId="0" applyNumberFormat="1" applyFont="1" applyFill="1" applyBorder="1" applyAlignment="1">
      <alignment horizontal="center" vertical="center" readingOrder="2"/>
    </xf>
    <xf numFmtId="1" fontId="3" fillId="2" borderId="18" xfId="0" applyNumberFormat="1" applyFont="1" applyFill="1" applyBorder="1" applyAlignment="1">
      <alignment horizontal="center" vertical="center" readingOrder="2"/>
    </xf>
    <xf numFmtId="1" fontId="3" fillId="2" borderId="20" xfId="0" applyNumberFormat="1" applyFont="1" applyFill="1" applyBorder="1" applyAlignment="1">
      <alignment horizontal="center" vertical="center" readingOrder="2"/>
    </xf>
    <xf numFmtId="0" fontId="44" fillId="0" borderId="10" xfId="0" applyFont="1" applyFill="1" applyBorder="1" applyAlignment="1">
      <alignment horizontal="center" vertical="center" readingOrder="2"/>
    </xf>
    <xf numFmtId="0" fontId="44" fillId="2" borderId="10" xfId="0" applyFont="1" applyFill="1" applyBorder="1" applyAlignment="1">
      <alignment horizontal="center" vertical="center" textRotation="90" readingOrder="2"/>
    </xf>
    <xf numFmtId="0" fontId="44" fillId="0" borderId="10" xfId="0" applyFont="1" applyFill="1" applyBorder="1" applyAlignment="1">
      <alignment horizontal="center" vertical="center" wrapText="1" readingOrder="2"/>
    </xf>
    <xf numFmtId="0" fontId="44" fillId="2" borderId="17" xfId="0" applyFont="1" applyFill="1" applyBorder="1" applyAlignment="1">
      <alignment horizontal="center" vertical="center" readingOrder="2"/>
    </xf>
    <xf numFmtId="0" fontId="44" fillId="2" borderId="21" xfId="0" applyFont="1" applyFill="1" applyBorder="1" applyAlignment="1">
      <alignment horizontal="center" vertical="center" readingOrder="2"/>
    </xf>
    <xf numFmtId="0" fontId="44" fillId="2" borderId="12" xfId="0" applyFont="1" applyFill="1" applyBorder="1" applyAlignment="1">
      <alignment horizontal="center" vertical="center" readingOrder="2"/>
    </xf>
    <xf numFmtId="0" fontId="44" fillId="2" borderId="16" xfId="0" applyFont="1" applyFill="1" applyBorder="1" applyAlignment="1">
      <alignment horizontal="center" vertical="center" readingOrder="2"/>
    </xf>
    <xf numFmtId="0" fontId="44" fillId="2" borderId="22" xfId="0" applyFont="1" applyFill="1" applyBorder="1" applyAlignment="1">
      <alignment horizontal="center" vertical="center" readingOrder="2"/>
    </xf>
    <xf numFmtId="0" fontId="44" fillId="2" borderId="13" xfId="0" applyFont="1" applyFill="1" applyBorder="1" applyAlignment="1">
      <alignment horizontal="center" vertical="center" readingOrder="2"/>
    </xf>
    <xf numFmtId="0" fontId="45" fillId="2" borderId="14" xfId="0" applyFont="1" applyFill="1" applyBorder="1" applyAlignment="1">
      <alignment horizontal="center" vertical="center" readingOrder="2"/>
    </xf>
    <xf numFmtId="0" fontId="45" fillId="2" borderId="15" xfId="0" applyFont="1" applyFill="1" applyBorder="1" applyAlignment="1">
      <alignment horizontal="center" vertical="center" readingOrder="2"/>
    </xf>
    <xf numFmtId="0" fontId="45" fillId="2" borderId="11" xfId="0" applyFont="1" applyFill="1" applyBorder="1" applyAlignment="1">
      <alignment horizontal="center" vertical="center" readingOrder="2"/>
    </xf>
    <xf numFmtId="0" fontId="45" fillId="2" borderId="18" xfId="0" applyFont="1" applyFill="1" applyBorder="1" applyAlignment="1">
      <alignment horizontal="center" vertical="center" readingOrder="2"/>
    </xf>
    <xf numFmtId="0" fontId="45" fillId="2" borderId="19" xfId="0" applyFont="1" applyFill="1" applyBorder="1" applyAlignment="1">
      <alignment horizontal="center" vertical="center" readingOrder="2"/>
    </xf>
    <xf numFmtId="0" fontId="45" fillId="2" borderId="20" xfId="0" applyFont="1" applyFill="1" applyBorder="1" applyAlignment="1">
      <alignment horizontal="center" vertical="center" readingOrder="2"/>
    </xf>
    <xf numFmtId="0" fontId="45" fillId="0" borderId="10" xfId="0" applyFont="1" applyFill="1" applyBorder="1" applyAlignment="1">
      <alignment horizontal="center" vertical="center" readingOrder="2"/>
    </xf>
    <xf numFmtId="0" fontId="45" fillId="2" borderId="10" xfId="0" applyFont="1" applyFill="1" applyBorder="1" applyAlignment="1">
      <alignment horizontal="center" vertical="center" textRotation="90" readingOrder="2"/>
    </xf>
    <xf numFmtId="0" fontId="45" fillId="2" borderId="10" xfId="0" applyFont="1" applyFill="1" applyBorder="1" applyAlignment="1">
      <alignment horizontal="center" vertical="center" readingOrder="2"/>
    </xf>
    <xf numFmtId="0" fontId="47" fillId="0" borderId="0" xfId="0" applyFont="1" applyFill="1" applyBorder="1" applyAlignment="1">
      <alignment horizontal="center" vertical="center" readingOrder="2"/>
    </xf>
    <xf numFmtId="0" fontId="47" fillId="0" borderId="22" xfId="0" applyFont="1" applyFill="1" applyBorder="1" applyAlignment="1">
      <alignment horizontal="center" vertical="center" readingOrder="2"/>
    </xf>
    <xf numFmtId="0" fontId="44" fillId="2" borderId="17" xfId="0" applyFont="1" applyFill="1" applyBorder="1" applyAlignment="1">
      <alignment horizontal="center" vertical="center" readingOrder="2"/>
    </xf>
    <xf numFmtId="0" fontId="44" fillId="2" borderId="21" xfId="0" applyFont="1" applyFill="1" applyBorder="1" applyAlignment="1">
      <alignment horizontal="center" vertical="center" readingOrder="2"/>
    </xf>
    <xf numFmtId="0" fontId="44" fillId="2" borderId="12" xfId="0" applyFont="1" applyFill="1" applyBorder="1" applyAlignment="1">
      <alignment horizontal="center" vertical="center" readingOrder="2"/>
    </xf>
    <xf numFmtId="0" fontId="44" fillId="2" borderId="16" xfId="0" applyFont="1" applyFill="1" applyBorder="1" applyAlignment="1">
      <alignment horizontal="center" vertical="center" readingOrder="2"/>
    </xf>
    <xf numFmtId="0" fontId="44" fillId="2" borderId="22" xfId="0" applyFont="1" applyFill="1" applyBorder="1" applyAlignment="1">
      <alignment horizontal="center" vertical="center" readingOrder="2"/>
    </xf>
    <xf numFmtId="0" fontId="44" fillId="2" borderId="13" xfId="0" applyFont="1" applyFill="1" applyBorder="1" applyAlignment="1">
      <alignment horizontal="center" vertical="center" readingOrder="2"/>
    </xf>
    <xf numFmtId="1" fontId="3" fillId="2" borderId="10" xfId="0" applyNumberFormat="1" applyFont="1" applyFill="1" applyBorder="1" applyAlignment="1">
      <alignment horizontal="center" vertical="center" readingOrder="2"/>
    </xf>
    <xf numFmtId="1" fontId="3" fillId="2" borderId="18" xfId="0" applyNumberFormat="1" applyFont="1" applyFill="1" applyBorder="1" applyAlignment="1">
      <alignment horizontal="center" vertical="center" readingOrder="2"/>
    </xf>
    <xf numFmtId="1" fontId="3" fillId="2" borderId="20" xfId="0" applyNumberFormat="1" applyFont="1" applyFill="1" applyBorder="1" applyAlignment="1">
      <alignment horizontal="center" vertical="center" readingOrder="2"/>
    </xf>
    <xf numFmtId="1" fontId="3" fillId="2" borderId="17" xfId="0" applyNumberFormat="1" applyFont="1" applyFill="1" applyBorder="1" applyAlignment="1">
      <alignment horizontal="center" vertical="center" readingOrder="2"/>
    </xf>
    <xf numFmtId="1" fontId="3" fillId="2" borderId="12" xfId="0" applyNumberFormat="1" applyFont="1" applyFill="1" applyBorder="1" applyAlignment="1">
      <alignment horizontal="center" vertical="center" readingOrder="2"/>
    </xf>
    <xf numFmtId="1" fontId="3" fillId="2" borderId="16" xfId="0" applyNumberFormat="1" applyFont="1" applyFill="1" applyBorder="1" applyAlignment="1">
      <alignment horizontal="center" vertical="center" readingOrder="2"/>
    </xf>
    <xf numFmtId="1" fontId="3" fillId="2" borderId="13" xfId="0" applyNumberFormat="1" applyFont="1" applyFill="1" applyBorder="1" applyAlignment="1">
      <alignment horizontal="center" vertical="center" readingOrder="2"/>
    </xf>
    <xf numFmtId="0" fontId="44" fillId="0" borderId="17" xfId="0" applyFont="1" applyFill="1" applyBorder="1" applyAlignment="1">
      <alignment horizontal="center" vertical="center" wrapText="1" readingOrder="2"/>
    </xf>
    <xf numFmtId="0" fontId="44" fillId="0" borderId="12" xfId="0" applyFont="1" applyFill="1" applyBorder="1" applyAlignment="1">
      <alignment horizontal="center" vertical="center" readingOrder="2"/>
    </xf>
    <xf numFmtId="0" fontId="44" fillId="0" borderId="16" xfId="0" applyFont="1" applyFill="1" applyBorder="1" applyAlignment="1">
      <alignment horizontal="center" vertical="center" readingOrder="2"/>
    </xf>
    <xf numFmtId="0" fontId="44" fillId="0" borderId="13" xfId="0" applyFont="1" applyFill="1" applyBorder="1" applyAlignment="1">
      <alignment horizontal="center" vertical="center" readingOrder="2"/>
    </xf>
    <xf numFmtId="0" fontId="44" fillId="0" borderId="17" xfId="0" applyFont="1" applyFill="1" applyBorder="1" applyAlignment="1">
      <alignment horizontal="center" vertical="center" readingOrder="2"/>
    </xf>
    <xf numFmtId="0" fontId="44" fillId="2" borderId="18" xfId="0" applyFont="1" applyFill="1" applyBorder="1" applyAlignment="1">
      <alignment horizontal="center" vertical="center" textRotation="90" readingOrder="2"/>
    </xf>
    <xf numFmtId="0" fontId="44" fillId="2" borderId="19" xfId="0" applyFont="1" applyFill="1" applyBorder="1" applyAlignment="1">
      <alignment horizontal="center" vertical="center" textRotation="90" readingOrder="2"/>
    </xf>
    <xf numFmtId="0" fontId="44" fillId="2" borderId="20" xfId="0" applyFont="1" applyFill="1" applyBorder="1" applyAlignment="1">
      <alignment horizontal="center" vertical="center" textRotation="90" readingOrder="2"/>
    </xf>
    <xf numFmtId="0" fontId="44" fillId="2" borderId="17" xfId="0" applyFont="1" applyFill="1" applyBorder="1" applyAlignment="1">
      <alignment horizontal="center" vertical="center" wrapText="1" readingOrder="2"/>
    </xf>
    <xf numFmtId="0" fontId="44" fillId="2" borderId="16" xfId="0" applyFont="1" applyFill="1" applyBorder="1" applyAlignment="1">
      <alignment horizontal="center" vertical="center" wrapText="1" readingOrder="2"/>
    </xf>
    <xf numFmtId="0" fontId="44" fillId="0" borderId="18" xfId="0" applyFont="1" applyFill="1" applyBorder="1" applyAlignment="1">
      <alignment horizontal="center" vertical="center" wrapText="1" readingOrder="2"/>
    </xf>
    <xf numFmtId="0" fontId="44" fillId="0" borderId="20" xfId="0" applyFont="1" applyFill="1" applyBorder="1" applyAlignment="1">
      <alignment horizontal="center" vertical="center" wrapText="1" readingOrder="2"/>
    </xf>
    <xf numFmtId="0" fontId="44" fillId="0" borderId="12" xfId="0" applyFont="1" applyFill="1" applyBorder="1" applyAlignment="1">
      <alignment horizontal="center" vertical="center" wrapText="1" readingOrder="2"/>
    </xf>
    <xf numFmtId="0" fontId="44" fillId="0" borderId="16" xfId="0" applyFont="1" applyFill="1" applyBorder="1" applyAlignment="1">
      <alignment horizontal="center" vertical="center" wrapText="1" readingOrder="2"/>
    </xf>
    <xf numFmtId="0" fontId="44" fillId="0" borderId="13" xfId="0" applyFont="1" applyFill="1" applyBorder="1" applyAlignment="1">
      <alignment horizontal="center" vertical="center" wrapText="1" readingOrder="2"/>
    </xf>
    <xf numFmtId="0" fontId="44" fillId="2" borderId="18" xfId="0" applyFont="1" applyFill="1" applyBorder="1" applyAlignment="1">
      <alignment horizontal="center" vertical="center" wrapText="1" readingOrder="2"/>
    </xf>
    <xf numFmtId="0" fontId="44" fillId="2" borderId="20" xfId="0" applyFont="1" applyFill="1" applyBorder="1" applyAlignment="1">
      <alignment horizontal="center" vertical="center" wrapText="1" readingOrder="2"/>
    </xf>
    <xf numFmtId="0" fontId="44" fillId="0" borderId="10" xfId="0" applyFont="1" applyFill="1" applyBorder="1" applyAlignment="1">
      <alignment horizontal="center" vertical="center" wrapText="1" readingOrder="2"/>
    </xf>
    <xf numFmtId="1" fontId="44" fillId="2" borderId="10" xfId="0" applyNumberFormat="1" applyFont="1" applyFill="1" applyBorder="1" applyAlignment="1">
      <alignment horizontal="center" vertical="center" readingOrder="2"/>
    </xf>
    <xf numFmtId="0" fontId="47" fillId="0" borderId="0" xfId="0" applyFont="1" applyFill="1" applyBorder="1" applyAlignment="1">
      <alignment horizontal="center" vertical="center" readingOrder="2"/>
    </xf>
    <xf numFmtId="0" fontId="44" fillId="2" borderId="15" xfId="0" applyFont="1" applyFill="1" applyBorder="1" applyAlignment="1">
      <alignment horizontal="center" vertical="center" readingOrder="2"/>
    </xf>
    <xf numFmtId="0" fontId="44" fillId="2" borderId="23" xfId="0" applyFont="1" applyFill="1" applyBorder="1" applyAlignment="1">
      <alignment horizontal="center" vertical="center" readingOrder="2"/>
    </xf>
    <xf numFmtId="0" fontId="44" fillId="2" borderId="24" xfId="0" applyFont="1" applyFill="1" applyBorder="1" applyAlignment="1">
      <alignment horizontal="center" vertical="center" readingOrder="2"/>
    </xf>
    <xf numFmtId="49" fontId="44" fillId="0" borderId="21" xfId="0" applyNumberFormat="1" applyFont="1" applyFill="1" applyBorder="1" applyAlignment="1">
      <alignment horizontal="center" vertical="center" readingOrder="2"/>
    </xf>
    <xf numFmtId="49" fontId="44" fillId="0" borderId="12" xfId="0" applyNumberFormat="1" applyFont="1" applyFill="1" applyBorder="1" applyAlignment="1">
      <alignment horizontal="center" vertical="center" readingOrder="2"/>
    </xf>
    <xf numFmtId="49" fontId="44" fillId="0" borderId="0" xfId="0" applyNumberFormat="1" applyFont="1" applyFill="1" applyBorder="1" applyAlignment="1">
      <alignment horizontal="center" vertical="center" readingOrder="2"/>
    </xf>
    <xf numFmtId="49" fontId="44" fillId="0" borderId="24" xfId="0" applyNumberFormat="1" applyFont="1" applyFill="1" applyBorder="1" applyAlignment="1">
      <alignment horizontal="center" vertical="center" readingOrder="2"/>
    </xf>
    <xf numFmtId="49" fontId="44" fillId="0" borderId="22" xfId="0" applyNumberFormat="1" applyFont="1" applyFill="1" applyBorder="1" applyAlignment="1">
      <alignment horizontal="center" vertical="center" readingOrder="2"/>
    </xf>
    <xf numFmtId="49" fontId="44" fillId="0" borderId="13" xfId="0" applyNumberFormat="1" applyFont="1" applyFill="1" applyBorder="1" applyAlignment="1">
      <alignment horizontal="center" vertical="center" readingOrder="2"/>
    </xf>
    <xf numFmtId="0" fontId="44" fillId="2" borderId="19" xfId="0" applyFont="1" applyFill="1" applyBorder="1" applyAlignment="1">
      <alignment horizontal="center" vertical="center" readingOrder="2"/>
    </xf>
    <xf numFmtId="0" fontId="44" fillId="0" borderId="24" xfId="0" applyFont="1" applyFill="1" applyBorder="1" applyAlignment="1">
      <alignment horizontal="center" vertical="center" readingOrder="2"/>
    </xf>
    <xf numFmtId="0" fontId="44" fillId="0" borderId="22" xfId="0" applyFont="1" applyFill="1" applyBorder="1" applyAlignment="1">
      <alignment horizontal="center" vertical="center" readingOrder="2"/>
    </xf>
    <xf numFmtId="0" fontId="44" fillId="2" borderId="12" xfId="0" applyFont="1" applyFill="1" applyBorder="1" applyAlignment="1">
      <alignment horizontal="center" vertical="center" textRotation="90" readingOrder="2"/>
    </xf>
    <xf numFmtId="0" fontId="44" fillId="2" borderId="24" xfId="0" applyFont="1" applyFill="1" applyBorder="1" applyAlignment="1">
      <alignment horizontal="center" vertical="center" textRotation="90" readingOrder="2"/>
    </xf>
    <xf numFmtId="0" fontId="44" fillId="2" borderId="13" xfId="0" applyFont="1" applyFill="1" applyBorder="1" applyAlignment="1">
      <alignment horizontal="center" vertical="center" textRotation="90" readingOrder="2"/>
    </xf>
    <xf numFmtId="0" fontId="44" fillId="2" borderId="24" xfId="0" applyFont="1" applyFill="1" applyBorder="1" applyAlignment="1">
      <alignment readingOrder="2"/>
    </xf>
    <xf numFmtId="0" fontId="44" fillId="2" borderId="13" xfId="0" applyFont="1" applyFill="1" applyBorder="1" applyAlignment="1">
      <alignment readingOrder="2"/>
    </xf>
    <xf numFmtId="0" fontId="44" fillId="0" borderId="23" xfId="0" applyFont="1" applyFill="1" applyBorder="1" applyAlignment="1">
      <alignment horizontal="center" vertical="center" readingOrder="2"/>
    </xf>
    <xf numFmtId="1" fontId="3" fillId="2" borderId="19" xfId="0" applyNumberFormat="1" applyFont="1" applyFill="1" applyBorder="1" applyAlignment="1">
      <alignment horizontal="center" vertical="center" readingOrder="2"/>
    </xf>
    <xf numFmtId="0" fontId="44" fillId="33" borderId="14" xfId="0" applyFont="1" applyFill="1" applyBorder="1" applyAlignment="1">
      <alignment horizontal="center" vertical="center" readingOrder="2"/>
    </xf>
    <xf numFmtId="0" fontId="44" fillId="33" borderId="11" xfId="0" applyFont="1" applyFill="1" applyBorder="1" applyAlignment="1">
      <alignment horizontal="center" vertical="center" readingOrder="2"/>
    </xf>
    <xf numFmtId="0" fontId="44" fillId="33" borderId="22" xfId="0" applyFont="1" applyFill="1" applyBorder="1" applyAlignment="1">
      <alignment horizontal="center" vertical="center" readingOrder="2"/>
    </xf>
    <xf numFmtId="0" fontId="44" fillId="33" borderId="10" xfId="0" applyFont="1" applyFill="1" applyBorder="1" applyAlignment="1">
      <alignment horizontal="center" vertical="center" readingOrder="2"/>
    </xf>
    <xf numFmtId="0" fontId="44" fillId="0" borderId="22" xfId="0" applyFont="1" applyBorder="1" applyAlignment="1">
      <alignment horizontal="center" vertical="center" readingOrder="2"/>
    </xf>
    <xf numFmtId="0" fontId="44" fillId="0" borderId="0" xfId="0" applyFont="1" applyBorder="1" applyAlignment="1">
      <alignment horizontal="center" vertical="center" readingOrder="2"/>
    </xf>
    <xf numFmtId="0" fontId="44" fillId="0" borderId="16" xfId="0" applyFont="1" applyBorder="1" applyAlignment="1">
      <alignment horizontal="right" vertical="center" wrapText="1" readingOrder="2"/>
    </xf>
    <xf numFmtId="0" fontId="44" fillId="0" borderId="22" xfId="0" applyFont="1" applyBorder="1" applyAlignment="1">
      <alignment horizontal="right" vertical="center" wrapText="1" readingOrder="2"/>
    </xf>
    <xf numFmtId="0" fontId="44" fillId="0" borderId="13" xfId="0" applyFont="1" applyBorder="1" applyAlignment="1">
      <alignment horizontal="right" vertical="center" wrapText="1" readingOrder="2"/>
    </xf>
    <xf numFmtId="0" fontId="44" fillId="0" borderId="23" xfId="0" applyFont="1" applyBorder="1" applyAlignment="1">
      <alignment horizontal="right" vertical="center" wrapText="1" readingOrder="2"/>
    </xf>
    <xf numFmtId="0" fontId="44" fillId="0" borderId="0" xfId="0" applyFont="1" applyBorder="1" applyAlignment="1">
      <alignment horizontal="right" vertical="center" wrapText="1" readingOrder="2"/>
    </xf>
    <xf numFmtId="0" fontId="44" fillId="0" borderId="24" xfId="0" applyFont="1" applyBorder="1" applyAlignment="1">
      <alignment horizontal="right" vertical="center" wrapText="1" readingOrder="2"/>
    </xf>
    <xf numFmtId="0" fontId="44" fillId="2" borderId="17" xfId="0" applyFont="1" applyFill="1" applyBorder="1" applyAlignment="1">
      <alignment horizontal="center" vertical="center" wrapText="1" readingOrder="2"/>
    </xf>
    <xf numFmtId="0" fontId="44" fillId="2" borderId="21" xfId="0" applyFont="1" applyFill="1" applyBorder="1" applyAlignment="1">
      <alignment horizontal="center" vertical="center" wrapText="1" readingOrder="2"/>
    </xf>
    <xf numFmtId="0" fontId="44" fillId="2" borderId="12" xfId="0" applyFont="1" applyFill="1" applyBorder="1" applyAlignment="1">
      <alignment horizontal="center" vertical="center" wrapText="1" readingOrder="2"/>
    </xf>
    <xf numFmtId="0" fontId="44" fillId="2" borderId="16" xfId="0" applyFont="1" applyFill="1" applyBorder="1" applyAlignment="1">
      <alignment horizontal="center" vertical="center" wrapText="1" readingOrder="2"/>
    </xf>
    <xf numFmtId="0" fontId="44" fillId="2" borderId="22" xfId="0" applyFont="1" applyFill="1" applyBorder="1" applyAlignment="1">
      <alignment horizontal="center" vertical="center" wrapText="1" readingOrder="2"/>
    </xf>
    <xf numFmtId="0" fontId="44" fillId="2" borderId="13" xfId="0" applyFont="1" applyFill="1" applyBorder="1" applyAlignment="1">
      <alignment horizontal="center" vertical="center" wrapText="1" readingOrder="2"/>
    </xf>
    <xf numFmtId="0" fontId="44" fillId="8" borderId="14" xfId="0" applyFont="1" applyFill="1" applyBorder="1" applyAlignment="1">
      <alignment horizontal="center" vertical="center" readingOrder="2"/>
    </xf>
    <xf numFmtId="0" fontId="44" fillId="8" borderId="15" xfId="0" applyFont="1" applyFill="1" applyBorder="1" applyAlignment="1">
      <alignment horizontal="center" vertical="center" readingOrder="2"/>
    </xf>
    <xf numFmtId="0" fontId="44" fillId="8" borderId="11" xfId="0" applyFont="1" applyFill="1" applyBorder="1" applyAlignment="1">
      <alignment horizontal="center" vertical="center" readingOrder="2"/>
    </xf>
    <xf numFmtId="0" fontId="44" fillId="8" borderId="10" xfId="0" applyFont="1" applyFill="1" applyBorder="1" applyAlignment="1">
      <alignment horizontal="center" vertical="center" readingOrder="2"/>
    </xf>
    <xf numFmtId="0" fontId="44" fillId="8" borderId="10" xfId="0" applyFont="1" applyFill="1" applyBorder="1" applyAlignment="1">
      <alignment horizontal="center" readingOrder="2"/>
    </xf>
    <xf numFmtId="0" fontId="44" fillId="8" borderId="14" xfId="0" applyFont="1" applyFill="1" applyBorder="1" applyAlignment="1">
      <alignment horizontal="center" readingOrder="2"/>
    </xf>
    <xf numFmtId="0" fontId="44" fillId="8" borderId="15" xfId="0" applyFont="1" applyFill="1" applyBorder="1" applyAlignment="1">
      <alignment horizontal="center" readingOrder="2"/>
    </xf>
    <xf numFmtId="0" fontId="44" fillId="8" borderId="11" xfId="0" applyFont="1" applyFill="1" applyBorder="1" applyAlignment="1">
      <alignment horizontal="center" readingOrder="2"/>
    </xf>
    <xf numFmtId="0" fontId="44" fillId="0" borderId="18" xfId="0" applyFont="1" applyBorder="1" applyAlignment="1">
      <alignment horizontal="center" vertical="center" textRotation="90" wrapText="1" readingOrder="2"/>
    </xf>
    <xf numFmtId="0" fontId="44" fillId="0" borderId="19" xfId="0" applyFont="1" applyBorder="1" applyAlignment="1">
      <alignment horizontal="center" vertical="center" textRotation="90" wrapText="1" readingOrder="2"/>
    </xf>
    <xf numFmtId="0" fontId="44" fillId="0" borderId="20" xfId="0" applyFont="1" applyBorder="1" applyAlignment="1">
      <alignment horizontal="center" vertical="center" textRotation="90" wrapText="1" readingOrder="2"/>
    </xf>
    <xf numFmtId="0" fontId="44" fillId="8" borderId="10" xfId="0" applyFont="1" applyFill="1" applyBorder="1" applyAlignment="1">
      <alignment horizontal="center" vertical="center" wrapText="1" readingOrder="2"/>
    </xf>
    <xf numFmtId="0" fontId="44" fillId="0" borderId="10" xfId="0" applyFont="1" applyBorder="1" applyAlignment="1">
      <alignment horizontal="center" vertical="center" textRotation="90" wrapText="1" readingOrder="2"/>
    </xf>
    <xf numFmtId="0" fontId="44" fillId="8" borderId="18" xfId="0" applyFont="1" applyFill="1" applyBorder="1" applyAlignment="1">
      <alignment horizontal="center" vertical="center" readingOrder="2"/>
    </xf>
    <xf numFmtId="0" fontId="44" fillId="8" borderId="19" xfId="0" applyFont="1" applyFill="1" applyBorder="1" applyAlignment="1">
      <alignment horizontal="center" vertical="center" readingOrder="2"/>
    </xf>
    <xf numFmtId="0" fontId="44" fillId="8" borderId="20" xfId="0" applyFont="1" applyFill="1" applyBorder="1" applyAlignment="1">
      <alignment horizontal="center" vertical="center" readingOrder="2"/>
    </xf>
    <xf numFmtId="0" fontId="44" fillId="0" borderId="14" xfId="0" applyFont="1" applyFill="1" applyBorder="1" applyAlignment="1">
      <alignment horizontal="center" vertical="center" wrapText="1" readingOrder="2"/>
    </xf>
    <xf numFmtId="0" fontId="44" fillId="0" borderId="11" xfId="0" applyFont="1" applyFill="1" applyBorder="1" applyAlignment="1">
      <alignment horizontal="center" vertical="center" wrapText="1" readingOrder="2"/>
    </xf>
    <xf numFmtId="0" fontId="44" fillId="8" borderId="18" xfId="0" applyFont="1" applyFill="1" applyBorder="1" applyAlignment="1">
      <alignment horizontal="center" vertical="center" wrapText="1" readingOrder="2"/>
    </xf>
    <xf numFmtId="0" fontId="44" fillId="8" borderId="19" xfId="0" applyFont="1" applyFill="1" applyBorder="1" applyAlignment="1">
      <alignment horizontal="center" vertical="center" wrapText="1" readingOrder="2"/>
    </xf>
    <xf numFmtId="0" fontId="44" fillId="8" borderId="20" xfId="0" applyFont="1" applyFill="1" applyBorder="1" applyAlignment="1">
      <alignment horizontal="center" vertical="center" wrapText="1" readingOrder="2"/>
    </xf>
    <xf numFmtId="0" fontId="44" fillId="8" borderId="17" xfId="0" applyFont="1" applyFill="1" applyBorder="1" applyAlignment="1">
      <alignment horizontal="center" vertical="center" readingOrder="2"/>
    </xf>
    <xf numFmtId="0" fontId="44" fillId="8" borderId="21" xfId="0" applyFont="1" applyFill="1" applyBorder="1" applyAlignment="1">
      <alignment horizontal="center" vertical="center" readingOrder="2"/>
    </xf>
    <xf numFmtId="0" fontId="44" fillId="8" borderId="12" xfId="0" applyFont="1" applyFill="1" applyBorder="1" applyAlignment="1">
      <alignment horizontal="center" vertical="center" readingOrder="2"/>
    </xf>
    <xf numFmtId="0" fontId="44" fillId="8" borderId="16" xfId="0" applyFont="1" applyFill="1" applyBorder="1" applyAlignment="1">
      <alignment horizontal="center" vertical="center" readingOrder="2"/>
    </xf>
    <xf numFmtId="0" fontId="44" fillId="8" borderId="22" xfId="0" applyFont="1" applyFill="1" applyBorder="1" applyAlignment="1">
      <alignment horizontal="center" vertical="center" readingOrder="2"/>
    </xf>
    <xf numFmtId="0" fontId="44" fillId="8" borderId="13" xfId="0" applyFont="1" applyFill="1" applyBorder="1" applyAlignment="1">
      <alignment horizontal="center" vertical="center" readingOrder="2"/>
    </xf>
    <xf numFmtId="0" fontId="44" fillId="0" borderId="14" xfId="0" applyFont="1" applyFill="1" applyBorder="1" applyAlignment="1">
      <alignment horizontal="center" vertical="center" readingOrder="2"/>
    </xf>
    <xf numFmtId="0" fontId="44" fillId="0" borderId="11" xfId="0" applyFont="1" applyFill="1" applyBorder="1" applyAlignment="1">
      <alignment horizontal="center" vertical="center" readingOrder="2"/>
    </xf>
    <xf numFmtId="0" fontId="44" fillId="8" borderId="10" xfId="0" applyFont="1" applyFill="1" applyBorder="1" applyAlignment="1">
      <alignment horizontal="center" wrapText="1" readingOrder="2"/>
    </xf>
    <xf numFmtId="0" fontId="44" fillId="8" borderId="17" xfId="0" applyFont="1" applyFill="1" applyBorder="1" applyAlignment="1">
      <alignment horizontal="left" vertical="center" wrapText="1" readingOrder="2"/>
    </xf>
    <xf numFmtId="0" fontId="44" fillId="8" borderId="16" xfId="0" applyFont="1" applyFill="1" applyBorder="1" applyAlignment="1">
      <alignment horizontal="left" vertical="center" wrapText="1" readingOrder="2"/>
    </xf>
    <xf numFmtId="0" fontId="44" fillId="0" borderId="18" xfId="0" applyFont="1" applyFill="1" applyBorder="1" applyAlignment="1">
      <alignment horizontal="center" vertical="center" wrapText="1" readingOrder="2"/>
    </xf>
    <xf numFmtId="0" fontId="44" fillId="0" borderId="20" xfId="0" applyFont="1" applyFill="1" applyBorder="1" applyAlignment="1">
      <alignment horizontal="center" vertical="center" wrapText="1" readingOrder="2"/>
    </xf>
    <xf numFmtId="0" fontId="44" fillId="0" borderId="22" xfId="0" applyFont="1" applyBorder="1" applyAlignment="1">
      <alignment horizontal="center" vertical="center" wrapText="1" readingOrder="2"/>
    </xf>
    <xf numFmtId="0" fontId="44" fillId="8" borderId="14" xfId="0" applyFont="1" applyFill="1" applyBorder="1" applyAlignment="1">
      <alignment horizontal="center" wrapText="1" readingOrder="2"/>
    </xf>
    <xf numFmtId="0" fontId="44" fillId="8" borderId="11" xfId="0" applyFont="1" applyFill="1" applyBorder="1" applyAlignment="1">
      <alignment horizontal="center" wrapText="1" readingOrder="2"/>
    </xf>
    <xf numFmtId="0" fontId="44" fillId="8" borderId="14" xfId="0" applyFont="1" applyFill="1" applyBorder="1" applyAlignment="1">
      <alignment horizontal="center" vertical="center" wrapText="1" readingOrder="2"/>
    </xf>
    <xf numFmtId="0" fontId="44" fillId="8" borderId="11" xfId="0" applyFont="1" applyFill="1" applyBorder="1" applyAlignment="1">
      <alignment horizontal="center" vertical="center" wrapText="1" readingOrder="2"/>
    </xf>
    <xf numFmtId="0" fontId="44" fillId="8" borderId="17" xfId="0" applyFont="1" applyFill="1" applyBorder="1" applyAlignment="1">
      <alignment horizontal="center" vertical="center" wrapText="1" readingOrder="2"/>
    </xf>
    <xf numFmtId="0" fontId="44" fillId="8" borderId="16" xfId="0" applyFont="1" applyFill="1" applyBorder="1" applyAlignment="1">
      <alignment horizontal="center" vertical="center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73"/>
  <sheetViews>
    <sheetView rightToLeft="1" tabSelected="1" zoomScalePageLayoutView="0" workbookViewId="0" topLeftCell="A1">
      <selection activeCell="G59" sqref="G59"/>
    </sheetView>
  </sheetViews>
  <sheetFormatPr defaultColWidth="9.00390625" defaultRowHeight="15"/>
  <cols>
    <col min="1" max="1" width="4.140625" style="1" bestFit="1" customWidth="1"/>
    <col min="2" max="2" width="18.8515625" style="1" customWidth="1"/>
    <col min="3" max="3" width="6.8515625" style="1" customWidth="1"/>
    <col min="4" max="4" width="8.00390625" style="1" customWidth="1"/>
    <col min="5" max="5" width="11.28125" style="1" customWidth="1"/>
    <col min="6" max="6" width="10.140625" style="1" customWidth="1"/>
    <col min="7" max="8" width="6.8515625" style="1" customWidth="1"/>
    <col min="9" max="9" width="5.57421875" style="1" bestFit="1" customWidth="1"/>
    <col min="10" max="10" width="4.421875" style="1" bestFit="1" customWidth="1"/>
    <col min="11" max="11" width="5.57421875" style="1" bestFit="1" customWidth="1"/>
    <col min="12" max="12" width="4.421875" style="1" bestFit="1" customWidth="1"/>
    <col min="13" max="13" width="5.57421875" style="1" bestFit="1" customWidth="1"/>
    <col min="14" max="14" width="4.421875" style="1" bestFit="1" customWidth="1"/>
    <col min="15" max="15" width="5.57421875" style="1" bestFit="1" customWidth="1"/>
    <col min="16" max="16" width="8.28125" style="1" customWidth="1"/>
    <col min="17" max="17" width="5.57421875" style="1" bestFit="1" customWidth="1"/>
    <col min="18" max="18" width="4.421875" style="1" bestFit="1" customWidth="1"/>
    <col min="19" max="19" width="10.421875" style="1" customWidth="1"/>
    <col min="20" max="20" width="9.8515625" style="1" customWidth="1"/>
    <col min="21" max="21" width="12.28125" style="1" customWidth="1"/>
    <col min="22" max="22" width="9.00390625" style="1" customWidth="1"/>
    <col min="23" max="23" width="5.57421875" style="19" bestFit="1" customWidth="1"/>
    <col min="24" max="38" width="5.421875" style="19" customWidth="1"/>
    <col min="39" max="40" width="6.7109375" style="1" bestFit="1" customWidth="1"/>
    <col min="41" max="41" width="7.421875" style="1" bestFit="1" customWidth="1"/>
    <col min="42" max="42" width="9.00390625" style="1" hidden="1" customWidth="1"/>
    <col min="43" max="43" width="10.421875" style="1" bestFit="1" customWidth="1"/>
    <col min="44" max="46" width="9.00390625" style="1" hidden="1" customWidth="1"/>
    <col min="47" max="47" width="6.140625" style="1" bestFit="1" customWidth="1"/>
    <col min="48" max="50" width="9.00390625" style="1" hidden="1" customWidth="1"/>
    <col min="51" max="16384" width="9.00390625" style="1" customWidth="1"/>
  </cols>
  <sheetData>
    <row r="1" spans="1:43" ht="27.75">
      <c r="A1" s="84" t="s">
        <v>272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19"/>
      <c r="AM1" s="19"/>
      <c r="AN1" s="19"/>
      <c r="AO1" s="19"/>
      <c r="AP1" s="19"/>
      <c r="AQ1" s="19"/>
    </row>
    <row r="2" spans="1:43" ht="78" customHeight="1">
      <c r="A2" s="91" t="s">
        <v>10</v>
      </c>
      <c r="B2" s="91"/>
      <c r="C2" s="114" t="s">
        <v>305</v>
      </c>
      <c r="D2" s="91" t="s">
        <v>10</v>
      </c>
      <c r="E2" s="85" t="s">
        <v>6</v>
      </c>
      <c r="F2" s="86"/>
      <c r="G2" s="85" t="s">
        <v>273</v>
      </c>
      <c r="H2" s="86"/>
      <c r="I2" s="87" t="s">
        <v>274</v>
      </c>
      <c r="J2" s="88"/>
      <c r="K2" s="85" t="s">
        <v>116</v>
      </c>
      <c r="L2" s="86"/>
      <c r="M2" s="85" t="s">
        <v>117</v>
      </c>
      <c r="N2" s="86"/>
      <c r="O2" s="85" t="s">
        <v>7</v>
      </c>
      <c r="P2" s="86"/>
      <c r="Q2" s="85" t="s">
        <v>8</v>
      </c>
      <c r="R2" s="89"/>
      <c r="S2" s="85" t="s">
        <v>0</v>
      </c>
      <c r="T2" s="90"/>
      <c r="U2" s="89"/>
      <c r="V2" s="19"/>
      <c r="AM2" s="19"/>
      <c r="AN2" s="19"/>
      <c r="AO2" s="19"/>
      <c r="AP2" s="19"/>
      <c r="AQ2" s="19"/>
    </row>
    <row r="3" spans="1:43" ht="25.5" customHeight="1">
      <c r="A3" s="92"/>
      <c r="B3" s="93"/>
      <c r="C3" s="115"/>
      <c r="D3" s="115"/>
      <c r="E3" s="22" t="s">
        <v>9</v>
      </c>
      <c r="F3" s="22" t="s">
        <v>4</v>
      </c>
      <c r="G3" s="22" t="s">
        <v>9</v>
      </c>
      <c r="H3" s="22" t="s">
        <v>4</v>
      </c>
      <c r="I3" s="22" t="s">
        <v>9</v>
      </c>
      <c r="J3" s="22" t="s">
        <v>4</v>
      </c>
      <c r="K3" s="22" t="s">
        <v>9</v>
      </c>
      <c r="L3" s="22" t="s">
        <v>4</v>
      </c>
      <c r="M3" s="22" t="s">
        <v>9</v>
      </c>
      <c r="N3" s="22" t="s">
        <v>4</v>
      </c>
      <c r="O3" s="22" t="s">
        <v>9</v>
      </c>
      <c r="P3" s="22" t="s">
        <v>4</v>
      </c>
      <c r="Q3" s="22" t="s">
        <v>9</v>
      </c>
      <c r="R3" s="22" t="s">
        <v>4</v>
      </c>
      <c r="S3" s="22" t="s">
        <v>9</v>
      </c>
      <c r="T3" s="22" t="s">
        <v>4</v>
      </c>
      <c r="U3" s="22" t="s">
        <v>0</v>
      </c>
      <c r="V3" s="19"/>
      <c r="AM3" s="19"/>
      <c r="AN3" s="19"/>
      <c r="AO3" s="19"/>
      <c r="AP3" s="19"/>
      <c r="AQ3" s="19"/>
    </row>
    <row r="4" spans="1:43" ht="27.75">
      <c r="A4" s="94" t="s">
        <v>28</v>
      </c>
      <c r="B4" s="95"/>
      <c r="C4" s="23" t="s">
        <v>12</v>
      </c>
      <c r="D4" s="23" t="s">
        <v>1</v>
      </c>
      <c r="E4" s="23">
        <v>222</v>
      </c>
      <c r="F4" s="23">
        <v>54</v>
      </c>
      <c r="G4" s="23">
        <v>8</v>
      </c>
      <c r="H4" s="23">
        <v>2</v>
      </c>
      <c r="I4" s="23">
        <v>2</v>
      </c>
      <c r="J4" s="23">
        <v>0</v>
      </c>
      <c r="K4" s="23">
        <v>6</v>
      </c>
      <c r="L4" s="23">
        <v>4</v>
      </c>
      <c r="M4" s="23">
        <v>8</v>
      </c>
      <c r="N4" s="23">
        <v>4</v>
      </c>
      <c r="O4" s="23">
        <v>4</v>
      </c>
      <c r="P4" s="23">
        <v>7</v>
      </c>
      <c r="Q4" s="23">
        <v>2</v>
      </c>
      <c r="R4" s="23">
        <v>2</v>
      </c>
      <c r="S4" s="22">
        <f>Q4+O4+M4+K4+I4+G4+E4</f>
        <v>252</v>
      </c>
      <c r="T4" s="55">
        <f>R4+P4+N4+L4+J4+H4+F4</f>
        <v>73</v>
      </c>
      <c r="U4" s="22">
        <f>T4+S4</f>
        <v>325</v>
      </c>
      <c r="V4" s="19"/>
      <c r="AM4" s="19"/>
      <c r="AN4" s="19"/>
      <c r="AO4" s="19"/>
      <c r="AP4" s="19"/>
      <c r="AQ4" s="19"/>
    </row>
    <row r="5" spans="1:43" ht="27.75">
      <c r="A5" s="96"/>
      <c r="B5" s="97"/>
      <c r="C5" s="23" t="s">
        <v>12</v>
      </c>
      <c r="D5" s="23" t="s">
        <v>78</v>
      </c>
      <c r="E5" s="23">
        <v>2317</v>
      </c>
      <c r="F5" s="23">
        <v>1139</v>
      </c>
      <c r="G5" s="23">
        <v>17</v>
      </c>
      <c r="H5" s="23">
        <v>6</v>
      </c>
      <c r="I5" s="23">
        <v>9</v>
      </c>
      <c r="J5" s="23">
        <v>0</v>
      </c>
      <c r="K5" s="23">
        <v>12</v>
      </c>
      <c r="L5" s="23">
        <v>15</v>
      </c>
      <c r="M5" s="23">
        <v>18</v>
      </c>
      <c r="N5" s="23">
        <v>17</v>
      </c>
      <c r="O5" s="23">
        <v>29</v>
      </c>
      <c r="P5" s="23">
        <v>27</v>
      </c>
      <c r="Q5" s="23">
        <v>14</v>
      </c>
      <c r="R5" s="23">
        <v>4</v>
      </c>
      <c r="S5" s="55">
        <f aca="true" t="shared" si="0" ref="S5:S68">Q5+O5+M5+K5+I5+G5+E5</f>
        <v>2416</v>
      </c>
      <c r="T5" s="55">
        <f aca="true" t="shared" si="1" ref="T5:T68">R5+P5+N5+L5+J5+H5+F5</f>
        <v>1208</v>
      </c>
      <c r="U5" s="55">
        <f aca="true" t="shared" si="2" ref="U5:U68">T5+S5</f>
        <v>3624</v>
      </c>
      <c r="V5" s="19"/>
      <c r="AM5" s="19"/>
      <c r="AN5" s="19"/>
      <c r="AO5" s="19"/>
      <c r="AP5" s="19"/>
      <c r="AQ5" s="19"/>
    </row>
    <row r="6" spans="1:43" ht="27.75">
      <c r="A6" s="94" t="s">
        <v>29</v>
      </c>
      <c r="B6" s="95"/>
      <c r="C6" s="23" t="s">
        <v>12</v>
      </c>
      <c r="D6" s="23" t="s">
        <v>1</v>
      </c>
      <c r="E6" s="23">
        <v>210</v>
      </c>
      <c r="F6" s="23">
        <v>101</v>
      </c>
      <c r="G6" s="23">
        <v>9</v>
      </c>
      <c r="H6" s="23">
        <v>4</v>
      </c>
      <c r="I6" s="23">
        <v>2</v>
      </c>
      <c r="J6" s="23">
        <v>0</v>
      </c>
      <c r="K6" s="23">
        <v>4</v>
      </c>
      <c r="L6" s="23">
        <v>2</v>
      </c>
      <c r="M6" s="23">
        <v>3</v>
      </c>
      <c r="N6" s="23">
        <v>2</v>
      </c>
      <c r="O6" s="23">
        <v>10</v>
      </c>
      <c r="P6" s="23">
        <v>11</v>
      </c>
      <c r="Q6" s="23">
        <v>1</v>
      </c>
      <c r="R6" s="23">
        <v>2</v>
      </c>
      <c r="S6" s="55">
        <f t="shared" si="0"/>
        <v>239</v>
      </c>
      <c r="T6" s="55">
        <f t="shared" si="1"/>
        <v>122</v>
      </c>
      <c r="U6" s="55">
        <f t="shared" si="2"/>
        <v>361</v>
      </c>
      <c r="V6" s="19"/>
      <c r="AM6" s="19"/>
      <c r="AN6" s="19"/>
      <c r="AO6" s="19"/>
      <c r="AP6" s="19"/>
      <c r="AQ6" s="19"/>
    </row>
    <row r="7" spans="1:43" ht="27.75">
      <c r="A7" s="96"/>
      <c r="B7" s="97"/>
      <c r="C7" s="23" t="s">
        <v>12</v>
      </c>
      <c r="D7" s="23" t="s">
        <v>78</v>
      </c>
      <c r="E7" s="23">
        <v>792</v>
      </c>
      <c r="F7" s="23">
        <v>432</v>
      </c>
      <c r="G7" s="23">
        <v>15</v>
      </c>
      <c r="H7" s="23">
        <v>8</v>
      </c>
      <c r="I7" s="23">
        <v>6</v>
      </c>
      <c r="J7" s="23">
        <v>0</v>
      </c>
      <c r="K7" s="23">
        <v>7</v>
      </c>
      <c r="L7" s="23">
        <v>6</v>
      </c>
      <c r="M7" s="23">
        <v>5</v>
      </c>
      <c r="N7" s="23">
        <v>4</v>
      </c>
      <c r="O7" s="23">
        <v>10</v>
      </c>
      <c r="P7" s="23">
        <v>26</v>
      </c>
      <c r="Q7" s="23">
        <v>1</v>
      </c>
      <c r="R7" s="23">
        <v>4</v>
      </c>
      <c r="S7" s="55">
        <f t="shared" si="0"/>
        <v>836</v>
      </c>
      <c r="T7" s="55">
        <f t="shared" si="1"/>
        <v>480</v>
      </c>
      <c r="U7" s="55">
        <f t="shared" si="2"/>
        <v>1316</v>
      </c>
      <c r="V7" s="19"/>
      <c r="AM7" s="19"/>
      <c r="AN7" s="19"/>
      <c r="AO7" s="19"/>
      <c r="AP7" s="19"/>
      <c r="AQ7" s="19"/>
    </row>
    <row r="8" spans="1:43" ht="27.75">
      <c r="A8" s="94" t="s">
        <v>30</v>
      </c>
      <c r="B8" s="95"/>
      <c r="C8" s="23" t="s">
        <v>12</v>
      </c>
      <c r="D8" s="23" t="s">
        <v>1</v>
      </c>
      <c r="E8" s="23">
        <v>143</v>
      </c>
      <c r="F8" s="23">
        <v>199</v>
      </c>
      <c r="G8" s="23">
        <v>2</v>
      </c>
      <c r="H8" s="23">
        <v>4</v>
      </c>
      <c r="I8" s="23">
        <v>0</v>
      </c>
      <c r="J8" s="23">
        <v>0</v>
      </c>
      <c r="K8" s="23">
        <v>0</v>
      </c>
      <c r="L8" s="23">
        <v>1</v>
      </c>
      <c r="M8" s="23">
        <v>0</v>
      </c>
      <c r="N8" s="23">
        <v>2</v>
      </c>
      <c r="O8" s="23">
        <v>1</v>
      </c>
      <c r="P8" s="23">
        <v>3</v>
      </c>
      <c r="Q8" s="23">
        <v>0</v>
      </c>
      <c r="R8" s="23">
        <v>1</v>
      </c>
      <c r="S8" s="55">
        <f t="shared" si="0"/>
        <v>146</v>
      </c>
      <c r="T8" s="55">
        <f t="shared" si="1"/>
        <v>210</v>
      </c>
      <c r="U8" s="55">
        <f t="shared" si="2"/>
        <v>356</v>
      </c>
      <c r="V8" s="19"/>
      <c r="AM8" s="19"/>
      <c r="AN8" s="19"/>
      <c r="AO8" s="19"/>
      <c r="AP8" s="19"/>
      <c r="AQ8" s="19"/>
    </row>
    <row r="9" spans="1:43" ht="27.75">
      <c r="A9" s="96"/>
      <c r="B9" s="97"/>
      <c r="C9" s="23" t="s">
        <v>12</v>
      </c>
      <c r="D9" s="23" t="s">
        <v>78</v>
      </c>
      <c r="E9" s="23">
        <v>421</v>
      </c>
      <c r="F9" s="23">
        <v>677</v>
      </c>
      <c r="G9" s="23">
        <v>3</v>
      </c>
      <c r="H9" s="23">
        <v>9</v>
      </c>
      <c r="I9" s="23">
        <v>0</v>
      </c>
      <c r="J9" s="23">
        <v>1</v>
      </c>
      <c r="K9" s="23">
        <v>0</v>
      </c>
      <c r="L9" s="23">
        <v>3</v>
      </c>
      <c r="M9" s="23">
        <v>2</v>
      </c>
      <c r="N9" s="23">
        <v>5</v>
      </c>
      <c r="O9" s="23">
        <v>2</v>
      </c>
      <c r="P9" s="23">
        <v>9</v>
      </c>
      <c r="Q9" s="23">
        <v>0</v>
      </c>
      <c r="R9" s="23">
        <v>3</v>
      </c>
      <c r="S9" s="55">
        <f t="shared" si="0"/>
        <v>428</v>
      </c>
      <c r="T9" s="55">
        <f t="shared" si="1"/>
        <v>707</v>
      </c>
      <c r="U9" s="55">
        <f t="shared" si="2"/>
        <v>1135</v>
      </c>
      <c r="V9" s="19"/>
      <c r="AM9" s="19"/>
      <c r="AN9" s="19"/>
      <c r="AO9" s="19"/>
      <c r="AP9" s="19"/>
      <c r="AQ9" s="19"/>
    </row>
    <row r="10" spans="1:43" ht="27.75">
      <c r="A10" s="94" t="s">
        <v>31</v>
      </c>
      <c r="B10" s="95"/>
      <c r="C10" s="23" t="s">
        <v>12</v>
      </c>
      <c r="D10" s="23" t="s">
        <v>1</v>
      </c>
      <c r="E10" s="23">
        <v>245</v>
      </c>
      <c r="F10" s="23">
        <v>94</v>
      </c>
      <c r="G10" s="23">
        <v>6</v>
      </c>
      <c r="H10" s="23">
        <v>4</v>
      </c>
      <c r="I10" s="23">
        <v>4</v>
      </c>
      <c r="J10" s="23">
        <v>1</v>
      </c>
      <c r="K10" s="23">
        <v>19</v>
      </c>
      <c r="L10" s="23">
        <v>2</v>
      </c>
      <c r="M10" s="23">
        <v>2</v>
      </c>
      <c r="N10" s="23">
        <v>1</v>
      </c>
      <c r="O10" s="23">
        <v>4</v>
      </c>
      <c r="P10" s="23">
        <v>1</v>
      </c>
      <c r="Q10" s="23">
        <v>1</v>
      </c>
      <c r="R10" s="23">
        <v>0</v>
      </c>
      <c r="S10" s="55">
        <f t="shared" si="0"/>
        <v>281</v>
      </c>
      <c r="T10" s="55">
        <f t="shared" si="1"/>
        <v>103</v>
      </c>
      <c r="U10" s="55">
        <f t="shared" si="2"/>
        <v>384</v>
      </c>
      <c r="V10" s="19"/>
      <c r="AM10" s="19"/>
      <c r="AN10" s="19"/>
      <c r="AO10" s="19"/>
      <c r="AP10" s="19"/>
      <c r="AQ10" s="19"/>
    </row>
    <row r="11" spans="1:43" ht="27.75">
      <c r="A11" s="96"/>
      <c r="B11" s="97"/>
      <c r="C11" s="23" t="s">
        <v>12</v>
      </c>
      <c r="D11" s="23" t="s">
        <v>78</v>
      </c>
      <c r="E11" s="23">
        <v>1421</v>
      </c>
      <c r="F11" s="23">
        <v>493</v>
      </c>
      <c r="G11" s="23">
        <v>11</v>
      </c>
      <c r="H11" s="23">
        <v>8</v>
      </c>
      <c r="I11" s="23">
        <v>6</v>
      </c>
      <c r="J11" s="23">
        <v>1</v>
      </c>
      <c r="K11" s="23">
        <v>23</v>
      </c>
      <c r="L11" s="23">
        <v>2</v>
      </c>
      <c r="M11" s="23">
        <v>2</v>
      </c>
      <c r="N11" s="23">
        <v>1</v>
      </c>
      <c r="O11" s="23">
        <v>24</v>
      </c>
      <c r="P11" s="23">
        <v>4</v>
      </c>
      <c r="Q11" s="23">
        <v>3</v>
      </c>
      <c r="R11" s="23">
        <v>0</v>
      </c>
      <c r="S11" s="55">
        <f t="shared" si="0"/>
        <v>1490</v>
      </c>
      <c r="T11" s="55">
        <f t="shared" si="1"/>
        <v>509</v>
      </c>
      <c r="U11" s="55">
        <f t="shared" si="2"/>
        <v>1999</v>
      </c>
      <c r="V11" s="19"/>
      <c r="AM11" s="19"/>
      <c r="AN11" s="19"/>
      <c r="AO11" s="19"/>
      <c r="AP11" s="19"/>
      <c r="AQ11" s="19"/>
    </row>
    <row r="12" spans="1:43" ht="27.75">
      <c r="A12" s="94" t="s">
        <v>32</v>
      </c>
      <c r="B12" s="95"/>
      <c r="C12" s="23" t="s">
        <v>12</v>
      </c>
      <c r="D12" s="23" t="s">
        <v>1</v>
      </c>
      <c r="E12" s="23">
        <v>154</v>
      </c>
      <c r="F12" s="23">
        <v>159</v>
      </c>
      <c r="G12" s="23">
        <v>1</v>
      </c>
      <c r="H12" s="23">
        <v>2</v>
      </c>
      <c r="I12" s="23">
        <v>0</v>
      </c>
      <c r="J12" s="23">
        <v>0</v>
      </c>
      <c r="K12" s="23">
        <v>1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55">
        <f t="shared" si="0"/>
        <v>156</v>
      </c>
      <c r="T12" s="55">
        <f t="shared" si="1"/>
        <v>161</v>
      </c>
      <c r="U12" s="55">
        <f t="shared" si="2"/>
        <v>317</v>
      </c>
      <c r="V12" s="19"/>
      <c r="AM12" s="19"/>
      <c r="AN12" s="19"/>
      <c r="AO12" s="19"/>
      <c r="AP12" s="19"/>
      <c r="AQ12" s="19"/>
    </row>
    <row r="13" spans="1:43" ht="27.75">
      <c r="A13" s="96"/>
      <c r="B13" s="97"/>
      <c r="C13" s="23" t="s">
        <v>12</v>
      </c>
      <c r="D13" s="23" t="s">
        <v>78</v>
      </c>
      <c r="E13" s="23">
        <v>661</v>
      </c>
      <c r="F13" s="23">
        <v>617</v>
      </c>
      <c r="G13" s="23">
        <v>3</v>
      </c>
      <c r="H13" s="23">
        <v>10</v>
      </c>
      <c r="I13" s="23">
        <v>0</v>
      </c>
      <c r="J13" s="23">
        <v>0</v>
      </c>
      <c r="K13" s="23">
        <v>3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55">
        <f t="shared" si="0"/>
        <v>667</v>
      </c>
      <c r="T13" s="55">
        <f t="shared" si="1"/>
        <v>627</v>
      </c>
      <c r="U13" s="55">
        <f t="shared" si="2"/>
        <v>1294</v>
      </c>
      <c r="V13" s="19"/>
      <c r="AM13" s="19"/>
      <c r="AN13" s="19"/>
      <c r="AO13" s="19"/>
      <c r="AP13" s="19"/>
      <c r="AQ13" s="19"/>
    </row>
    <row r="14" spans="1:43" ht="26.25" customHeight="1">
      <c r="A14" s="98" t="s">
        <v>143</v>
      </c>
      <c r="B14" s="101" t="s">
        <v>144</v>
      </c>
      <c r="C14" s="23" t="s">
        <v>12</v>
      </c>
      <c r="D14" s="23" t="s">
        <v>1</v>
      </c>
      <c r="E14" s="23">
        <v>41</v>
      </c>
      <c r="F14" s="23">
        <v>13</v>
      </c>
      <c r="G14" s="23">
        <v>0</v>
      </c>
      <c r="H14" s="23">
        <v>1</v>
      </c>
      <c r="I14" s="23">
        <v>0</v>
      </c>
      <c r="J14" s="23">
        <v>0</v>
      </c>
      <c r="K14" s="23">
        <v>1</v>
      </c>
      <c r="L14" s="23">
        <v>0</v>
      </c>
      <c r="M14" s="23">
        <v>0</v>
      </c>
      <c r="N14" s="23">
        <v>0</v>
      </c>
      <c r="O14" s="23">
        <v>1</v>
      </c>
      <c r="P14" s="23">
        <v>0</v>
      </c>
      <c r="Q14" s="23">
        <v>0</v>
      </c>
      <c r="R14" s="23">
        <v>0</v>
      </c>
      <c r="S14" s="55">
        <f t="shared" si="0"/>
        <v>43</v>
      </c>
      <c r="T14" s="55">
        <f t="shared" si="1"/>
        <v>14</v>
      </c>
      <c r="U14" s="55">
        <f t="shared" si="2"/>
        <v>57</v>
      </c>
      <c r="V14" s="19"/>
      <c r="AM14" s="19"/>
      <c r="AN14" s="19"/>
      <c r="AO14" s="19"/>
      <c r="AP14" s="19"/>
      <c r="AQ14" s="19"/>
    </row>
    <row r="15" spans="1:43" ht="27.75">
      <c r="A15" s="99"/>
      <c r="B15" s="102"/>
      <c r="C15" s="23" t="s">
        <v>12</v>
      </c>
      <c r="D15" s="23" t="s">
        <v>78</v>
      </c>
      <c r="E15" s="23">
        <v>369</v>
      </c>
      <c r="F15" s="23">
        <v>129</v>
      </c>
      <c r="G15" s="23">
        <v>0</v>
      </c>
      <c r="H15" s="23">
        <v>1</v>
      </c>
      <c r="I15" s="23">
        <v>0</v>
      </c>
      <c r="J15" s="23">
        <v>0</v>
      </c>
      <c r="K15" s="23">
        <v>4</v>
      </c>
      <c r="L15" s="23">
        <v>0</v>
      </c>
      <c r="M15" s="23">
        <v>2</v>
      </c>
      <c r="N15" s="23">
        <v>13</v>
      </c>
      <c r="O15" s="23">
        <v>1</v>
      </c>
      <c r="P15" s="23">
        <v>0</v>
      </c>
      <c r="Q15" s="23">
        <v>0</v>
      </c>
      <c r="R15" s="23">
        <v>0</v>
      </c>
      <c r="S15" s="55">
        <f t="shared" si="0"/>
        <v>376</v>
      </c>
      <c r="T15" s="55">
        <f t="shared" si="1"/>
        <v>143</v>
      </c>
      <c r="U15" s="55">
        <f t="shared" si="2"/>
        <v>519</v>
      </c>
      <c r="V15" s="19"/>
      <c r="AM15" s="19"/>
      <c r="AN15" s="19"/>
      <c r="AO15" s="19"/>
      <c r="AP15" s="19"/>
      <c r="AQ15" s="19"/>
    </row>
    <row r="16" spans="1:43" ht="27.75">
      <c r="A16" s="99"/>
      <c r="B16" s="101" t="s">
        <v>88</v>
      </c>
      <c r="C16" s="23" t="s">
        <v>12</v>
      </c>
      <c r="D16" s="23" t="s">
        <v>1</v>
      </c>
      <c r="E16" s="23">
        <v>78</v>
      </c>
      <c r="F16" s="23">
        <v>7</v>
      </c>
      <c r="G16" s="23">
        <v>1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1</v>
      </c>
      <c r="P16" s="23">
        <v>0</v>
      </c>
      <c r="Q16" s="23">
        <v>1</v>
      </c>
      <c r="R16" s="23">
        <v>0</v>
      </c>
      <c r="S16" s="55">
        <f t="shared" si="0"/>
        <v>81</v>
      </c>
      <c r="T16" s="55">
        <f t="shared" si="1"/>
        <v>7</v>
      </c>
      <c r="U16" s="55">
        <f t="shared" si="2"/>
        <v>88</v>
      </c>
      <c r="V16" s="19"/>
      <c r="AM16" s="19"/>
      <c r="AN16" s="19"/>
      <c r="AO16" s="19"/>
      <c r="AP16" s="19"/>
      <c r="AQ16" s="19"/>
    </row>
    <row r="17" spans="1:43" ht="27.75">
      <c r="A17" s="99"/>
      <c r="B17" s="102"/>
      <c r="C17" s="23" t="s">
        <v>12</v>
      </c>
      <c r="D17" s="23" t="s">
        <v>78</v>
      </c>
      <c r="E17" s="23">
        <v>533</v>
      </c>
      <c r="F17" s="23">
        <v>86</v>
      </c>
      <c r="G17" s="23">
        <v>9</v>
      </c>
      <c r="H17" s="23">
        <v>0</v>
      </c>
      <c r="I17" s="23">
        <v>2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  <c r="P17" s="23">
        <v>0</v>
      </c>
      <c r="Q17" s="23">
        <v>2</v>
      </c>
      <c r="R17" s="23">
        <v>0</v>
      </c>
      <c r="S17" s="55">
        <f t="shared" si="0"/>
        <v>549</v>
      </c>
      <c r="T17" s="55">
        <f t="shared" si="1"/>
        <v>86</v>
      </c>
      <c r="U17" s="55">
        <f t="shared" si="2"/>
        <v>635</v>
      </c>
      <c r="V17" s="19"/>
      <c r="AM17" s="19"/>
      <c r="AN17" s="19"/>
      <c r="AO17" s="19"/>
      <c r="AP17" s="19"/>
      <c r="AQ17" s="19"/>
    </row>
    <row r="18" spans="1:43" ht="27.75">
      <c r="A18" s="99"/>
      <c r="B18" s="101" t="s">
        <v>145</v>
      </c>
      <c r="C18" s="23" t="s">
        <v>12</v>
      </c>
      <c r="D18" s="23" t="s">
        <v>1</v>
      </c>
      <c r="E18" s="23">
        <v>62</v>
      </c>
      <c r="F18" s="23">
        <v>3</v>
      </c>
      <c r="G18" s="23">
        <v>1</v>
      </c>
      <c r="H18" s="23">
        <v>0</v>
      </c>
      <c r="I18" s="23">
        <v>0</v>
      </c>
      <c r="J18" s="23">
        <v>0</v>
      </c>
      <c r="K18" s="23">
        <v>1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55">
        <f t="shared" si="0"/>
        <v>64</v>
      </c>
      <c r="T18" s="55">
        <f t="shared" si="1"/>
        <v>3</v>
      </c>
      <c r="U18" s="55">
        <f t="shared" si="2"/>
        <v>67</v>
      </c>
      <c r="V18" s="19"/>
      <c r="AM18" s="19"/>
      <c r="AN18" s="19"/>
      <c r="AO18" s="19"/>
      <c r="AP18" s="19"/>
      <c r="AQ18" s="19"/>
    </row>
    <row r="19" spans="1:43" ht="27.75">
      <c r="A19" s="99"/>
      <c r="B19" s="102"/>
      <c r="C19" s="23" t="s">
        <v>12</v>
      </c>
      <c r="D19" s="23" t="s">
        <v>78</v>
      </c>
      <c r="E19" s="23">
        <v>616</v>
      </c>
      <c r="F19" s="23">
        <v>50</v>
      </c>
      <c r="G19" s="23">
        <v>2</v>
      </c>
      <c r="H19" s="23">
        <v>0</v>
      </c>
      <c r="I19" s="23">
        <v>0</v>
      </c>
      <c r="J19" s="23">
        <v>0</v>
      </c>
      <c r="K19" s="23">
        <v>1</v>
      </c>
      <c r="L19" s="23">
        <v>1</v>
      </c>
      <c r="M19" s="23">
        <v>0</v>
      </c>
      <c r="N19" s="23">
        <v>0</v>
      </c>
      <c r="O19" s="23">
        <v>2</v>
      </c>
      <c r="P19" s="23">
        <v>0</v>
      </c>
      <c r="Q19" s="23">
        <v>0</v>
      </c>
      <c r="R19" s="23">
        <v>0</v>
      </c>
      <c r="S19" s="55">
        <f t="shared" si="0"/>
        <v>621</v>
      </c>
      <c r="T19" s="55">
        <f t="shared" si="1"/>
        <v>51</v>
      </c>
      <c r="U19" s="55">
        <f t="shared" si="2"/>
        <v>672</v>
      </c>
      <c r="V19" s="19"/>
      <c r="AM19" s="19"/>
      <c r="AN19" s="19"/>
      <c r="AO19" s="19"/>
      <c r="AP19" s="19"/>
      <c r="AQ19" s="19"/>
    </row>
    <row r="20" spans="1:43" ht="27.75">
      <c r="A20" s="99"/>
      <c r="B20" s="101" t="s">
        <v>90</v>
      </c>
      <c r="C20" s="23" t="s">
        <v>12</v>
      </c>
      <c r="D20" s="23" t="s">
        <v>1</v>
      </c>
      <c r="E20" s="23">
        <v>49</v>
      </c>
      <c r="F20" s="23">
        <v>11</v>
      </c>
      <c r="G20" s="23">
        <v>1</v>
      </c>
      <c r="H20" s="23">
        <v>2</v>
      </c>
      <c r="I20" s="23">
        <v>0</v>
      </c>
      <c r="J20" s="23">
        <v>0</v>
      </c>
      <c r="K20" s="23">
        <v>1</v>
      </c>
      <c r="L20" s="23">
        <v>0</v>
      </c>
      <c r="M20" s="23">
        <v>0</v>
      </c>
      <c r="N20" s="23">
        <v>0</v>
      </c>
      <c r="O20" s="23">
        <v>2</v>
      </c>
      <c r="P20" s="23">
        <v>2</v>
      </c>
      <c r="Q20" s="23">
        <v>0</v>
      </c>
      <c r="R20" s="23">
        <v>0</v>
      </c>
      <c r="S20" s="55">
        <f t="shared" si="0"/>
        <v>53</v>
      </c>
      <c r="T20" s="55">
        <f t="shared" si="1"/>
        <v>15</v>
      </c>
      <c r="U20" s="55">
        <f t="shared" si="2"/>
        <v>68</v>
      </c>
      <c r="V20" s="19"/>
      <c r="AM20" s="19"/>
      <c r="AN20" s="19"/>
      <c r="AO20" s="19"/>
      <c r="AP20" s="19"/>
      <c r="AQ20" s="19"/>
    </row>
    <row r="21" spans="1:43" ht="27.75">
      <c r="A21" s="99"/>
      <c r="B21" s="102"/>
      <c r="C21" s="23" t="s">
        <v>12</v>
      </c>
      <c r="D21" s="23" t="s">
        <v>78</v>
      </c>
      <c r="E21" s="23">
        <v>508</v>
      </c>
      <c r="F21" s="23">
        <v>246</v>
      </c>
      <c r="G21" s="23">
        <v>7</v>
      </c>
      <c r="H21" s="23">
        <v>4</v>
      </c>
      <c r="I21" s="23">
        <v>0</v>
      </c>
      <c r="J21" s="23">
        <v>2</v>
      </c>
      <c r="K21" s="23">
        <v>1</v>
      </c>
      <c r="L21" s="23">
        <v>0</v>
      </c>
      <c r="M21" s="23">
        <v>0</v>
      </c>
      <c r="N21" s="23">
        <v>0</v>
      </c>
      <c r="O21" s="23">
        <v>5</v>
      </c>
      <c r="P21" s="23">
        <v>2</v>
      </c>
      <c r="Q21" s="23">
        <v>1</v>
      </c>
      <c r="R21" s="23">
        <v>0</v>
      </c>
      <c r="S21" s="55">
        <f t="shared" si="0"/>
        <v>522</v>
      </c>
      <c r="T21" s="55">
        <f t="shared" si="1"/>
        <v>254</v>
      </c>
      <c r="U21" s="55">
        <f t="shared" si="2"/>
        <v>776</v>
      </c>
      <c r="V21" s="19"/>
      <c r="AM21" s="19"/>
      <c r="AN21" s="19"/>
      <c r="AO21" s="19"/>
      <c r="AP21" s="19"/>
      <c r="AQ21" s="19"/>
    </row>
    <row r="22" spans="1:43" ht="27.75">
      <c r="A22" s="99"/>
      <c r="B22" s="101" t="s">
        <v>106</v>
      </c>
      <c r="C22" s="23" t="s">
        <v>12</v>
      </c>
      <c r="D22" s="23" t="s">
        <v>1</v>
      </c>
      <c r="E22" s="23">
        <v>60</v>
      </c>
      <c r="F22" s="23">
        <v>30</v>
      </c>
      <c r="G22" s="23">
        <v>0</v>
      </c>
      <c r="H22" s="23">
        <v>1</v>
      </c>
      <c r="I22" s="23">
        <v>0</v>
      </c>
      <c r="J22" s="23">
        <v>0</v>
      </c>
      <c r="K22" s="23">
        <v>1</v>
      </c>
      <c r="L22" s="23">
        <v>0</v>
      </c>
      <c r="M22" s="23">
        <v>1</v>
      </c>
      <c r="N22" s="23">
        <v>0</v>
      </c>
      <c r="O22" s="23">
        <v>1</v>
      </c>
      <c r="P22" s="23">
        <v>0</v>
      </c>
      <c r="Q22" s="23">
        <v>0</v>
      </c>
      <c r="R22" s="23">
        <v>1</v>
      </c>
      <c r="S22" s="55">
        <f t="shared" si="0"/>
        <v>63</v>
      </c>
      <c r="T22" s="55">
        <f t="shared" si="1"/>
        <v>32</v>
      </c>
      <c r="U22" s="55">
        <f t="shared" si="2"/>
        <v>95</v>
      </c>
      <c r="V22" s="19"/>
      <c r="AM22" s="19"/>
      <c r="AN22" s="19"/>
      <c r="AO22" s="19"/>
      <c r="AP22" s="19"/>
      <c r="AQ22" s="19"/>
    </row>
    <row r="23" spans="1:43" ht="27.75">
      <c r="A23" s="99"/>
      <c r="B23" s="102"/>
      <c r="C23" s="23" t="s">
        <v>12</v>
      </c>
      <c r="D23" s="23" t="s">
        <v>78</v>
      </c>
      <c r="E23" s="23">
        <v>366</v>
      </c>
      <c r="F23" s="23">
        <v>221</v>
      </c>
      <c r="G23" s="23">
        <v>1</v>
      </c>
      <c r="H23" s="23">
        <v>1</v>
      </c>
      <c r="I23" s="23">
        <v>1</v>
      </c>
      <c r="J23" s="23">
        <v>0</v>
      </c>
      <c r="K23" s="23">
        <v>2</v>
      </c>
      <c r="L23" s="23">
        <v>0</v>
      </c>
      <c r="M23" s="23">
        <v>1</v>
      </c>
      <c r="N23" s="23">
        <v>0</v>
      </c>
      <c r="O23" s="23">
        <v>3</v>
      </c>
      <c r="P23" s="23">
        <v>0</v>
      </c>
      <c r="Q23" s="23">
        <v>0</v>
      </c>
      <c r="R23" s="23">
        <v>1</v>
      </c>
      <c r="S23" s="55">
        <f t="shared" si="0"/>
        <v>374</v>
      </c>
      <c r="T23" s="55">
        <f t="shared" si="1"/>
        <v>223</v>
      </c>
      <c r="U23" s="55">
        <f t="shared" si="2"/>
        <v>597</v>
      </c>
      <c r="V23" s="19"/>
      <c r="AM23" s="19"/>
      <c r="AN23" s="19"/>
      <c r="AO23" s="19"/>
      <c r="AP23" s="19"/>
      <c r="AQ23" s="19"/>
    </row>
    <row r="24" spans="1:43" ht="27.75">
      <c r="A24" s="99"/>
      <c r="B24" s="101" t="s">
        <v>91</v>
      </c>
      <c r="C24" s="23" t="s">
        <v>12</v>
      </c>
      <c r="D24" s="23" t="s">
        <v>1</v>
      </c>
      <c r="E24" s="23">
        <v>40</v>
      </c>
      <c r="F24" s="23">
        <v>5</v>
      </c>
      <c r="G24" s="23">
        <v>1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55">
        <f t="shared" si="0"/>
        <v>41</v>
      </c>
      <c r="T24" s="55">
        <f t="shared" si="1"/>
        <v>5</v>
      </c>
      <c r="U24" s="55">
        <f t="shared" si="2"/>
        <v>46</v>
      </c>
      <c r="V24" s="19"/>
      <c r="AM24" s="19"/>
      <c r="AN24" s="19"/>
      <c r="AO24" s="19"/>
      <c r="AP24" s="19"/>
      <c r="AQ24" s="19"/>
    </row>
    <row r="25" spans="1:43" ht="27.75">
      <c r="A25" s="99"/>
      <c r="B25" s="102"/>
      <c r="C25" s="23" t="s">
        <v>12</v>
      </c>
      <c r="D25" s="23" t="s">
        <v>78</v>
      </c>
      <c r="E25" s="23">
        <v>166</v>
      </c>
      <c r="F25" s="23">
        <v>60</v>
      </c>
      <c r="G25" s="23">
        <v>2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55">
        <f t="shared" si="0"/>
        <v>168</v>
      </c>
      <c r="T25" s="55">
        <f t="shared" si="1"/>
        <v>60</v>
      </c>
      <c r="U25" s="55">
        <f t="shared" si="2"/>
        <v>228</v>
      </c>
      <c r="V25" s="19"/>
      <c r="AM25" s="19"/>
      <c r="AN25" s="19"/>
      <c r="AO25" s="19"/>
      <c r="AP25" s="19"/>
      <c r="AQ25" s="19"/>
    </row>
    <row r="26" spans="1:43" ht="27.75">
      <c r="A26" s="99"/>
      <c r="B26" s="101" t="s">
        <v>89</v>
      </c>
      <c r="C26" s="23" t="s">
        <v>12</v>
      </c>
      <c r="D26" s="23" t="s">
        <v>1</v>
      </c>
      <c r="E26" s="23">
        <v>49</v>
      </c>
      <c r="F26" s="23">
        <v>5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55">
        <f t="shared" si="0"/>
        <v>49</v>
      </c>
      <c r="T26" s="55">
        <f t="shared" si="1"/>
        <v>5</v>
      </c>
      <c r="U26" s="55">
        <f t="shared" si="2"/>
        <v>54</v>
      </c>
      <c r="V26" s="19"/>
      <c r="AM26" s="19"/>
      <c r="AN26" s="19"/>
      <c r="AO26" s="19"/>
      <c r="AP26" s="19"/>
      <c r="AQ26" s="19"/>
    </row>
    <row r="27" spans="1:43" ht="27.75">
      <c r="A27" s="99"/>
      <c r="B27" s="102"/>
      <c r="C27" s="23" t="s">
        <v>12</v>
      </c>
      <c r="D27" s="23" t="s">
        <v>78</v>
      </c>
      <c r="E27" s="23">
        <v>398</v>
      </c>
      <c r="F27" s="23">
        <v>55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55">
        <f t="shared" si="0"/>
        <v>398</v>
      </c>
      <c r="T27" s="55">
        <f t="shared" si="1"/>
        <v>55</v>
      </c>
      <c r="U27" s="55">
        <f t="shared" si="2"/>
        <v>453</v>
      </c>
      <c r="V27" s="19"/>
      <c r="AM27" s="19"/>
      <c r="AN27" s="19"/>
      <c r="AO27" s="19"/>
      <c r="AP27" s="19"/>
      <c r="AQ27" s="19"/>
    </row>
    <row r="28" spans="1:43" ht="27.75">
      <c r="A28" s="99"/>
      <c r="B28" s="103" t="s">
        <v>147</v>
      </c>
      <c r="C28" s="22" t="s">
        <v>12</v>
      </c>
      <c r="D28" s="22" t="s">
        <v>1</v>
      </c>
      <c r="E28" s="22">
        <f>E26+E24+E22+E20+E18+E16+E14</f>
        <v>379</v>
      </c>
      <c r="F28" s="24">
        <f aca="true" t="shared" si="3" ref="F28:R28">F26+F24+F22+F20+F18+F16+F14</f>
        <v>74</v>
      </c>
      <c r="G28" s="24">
        <f t="shared" si="3"/>
        <v>4</v>
      </c>
      <c r="H28" s="24">
        <f t="shared" si="3"/>
        <v>4</v>
      </c>
      <c r="I28" s="24">
        <f t="shared" si="3"/>
        <v>0</v>
      </c>
      <c r="J28" s="24">
        <f t="shared" si="3"/>
        <v>0</v>
      </c>
      <c r="K28" s="24">
        <f t="shared" si="3"/>
        <v>4</v>
      </c>
      <c r="L28" s="24">
        <f t="shared" si="3"/>
        <v>0</v>
      </c>
      <c r="M28" s="24">
        <f t="shared" si="3"/>
        <v>1</v>
      </c>
      <c r="N28" s="24">
        <f t="shared" si="3"/>
        <v>0</v>
      </c>
      <c r="O28" s="24">
        <f t="shared" si="3"/>
        <v>5</v>
      </c>
      <c r="P28" s="24">
        <f t="shared" si="3"/>
        <v>2</v>
      </c>
      <c r="Q28" s="24">
        <f t="shared" si="3"/>
        <v>1</v>
      </c>
      <c r="R28" s="24">
        <f t="shared" si="3"/>
        <v>1</v>
      </c>
      <c r="S28" s="55">
        <f t="shared" si="0"/>
        <v>394</v>
      </c>
      <c r="T28" s="55">
        <f t="shared" si="1"/>
        <v>81</v>
      </c>
      <c r="U28" s="55">
        <f t="shared" si="2"/>
        <v>475</v>
      </c>
      <c r="V28" s="19"/>
      <c r="AM28" s="19"/>
      <c r="AN28" s="19"/>
      <c r="AO28" s="19"/>
      <c r="AP28" s="19"/>
      <c r="AQ28" s="19"/>
    </row>
    <row r="29" spans="1:43" ht="27.75">
      <c r="A29" s="100"/>
      <c r="B29" s="104"/>
      <c r="C29" s="22" t="s">
        <v>12</v>
      </c>
      <c r="D29" s="22" t="s">
        <v>78</v>
      </c>
      <c r="E29" s="22">
        <f>E27+E25+E23+E21+E19+E17+E15</f>
        <v>2956</v>
      </c>
      <c r="F29" s="22">
        <f aca="true" t="shared" si="4" ref="F29:R29">F27+F25+F23+F21+F19+F17+F15</f>
        <v>847</v>
      </c>
      <c r="G29" s="22">
        <f t="shared" si="4"/>
        <v>21</v>
      </c>
      <c r="H29" s="22">
        <f t="shared" si="4"/>
        <v>6</v>
      </c>
      <c r="I29" s="22">
        <f t="shared" si="4"/>
        <v>3</v>
      </c>
      <c r="J29" s="22">
        <f t="shared" si="4"/>
        <v>2</v>
      </c>
      <c r="K29" s="22">
        <f t="shared" si="4"/>
        <v>8</v>
      </c>
      <c r="L29" s="22">
        <f t="shared" si="4"/>
        <v>1</v>
      </c>
      <c r="M29" s="22">
        <f t="shared" si="4"/>
        <v>3</v>
      </c>
      <c r="N29" s="22">
        <f t="shared" si="4"/>
        <v>13</v>
      </c>
      <c r="O29" s="22">
        <f t="shared" si="4"/>
        <v>14</v>
      </c>
      <c r="P29" s="22">
        <f t="shared" si="4"/>
        <v>2</v>
      </c>
      <c r="Q29" s="22">
        <f t="shared" si="4"/>
        <v>3</v>
      </c>
      <c r="R29" s="22">
        <f t="shared" si="4"/>
        <v>1</v>
      </c>
      <c r="S29" s="55">
        <f t="shared" si="0"/>
        <v>3008</v>
      </c>
      <c r="T29" s="55">
        <f t="shared" si="1"/>
        <v>872</v>
      </c>
      <c r="U29" s="55">
        <f t="shared" si="2"/>
        <v>3880</v>
      </c>
      <c r="V29" s="19"/>
      <c r="AM29" s="19"/>
      <c r="AN29" s="19"/>
      <c r="AO29" s="19"/>
      <c r="AP29" s="19"/>
      <c r="AQ29" s="19"/>
    </row>
    <row r="30" spans="1:43" ht="26.25" customHeight="1">
      <c r="A30" s="98" t="s">
        <v>146</v>
      </c>
      <c r="B30" s="101" t="s">
        <v>92</v>
      </c>
      <c r="C30" s="23" t="s">
        <v>12</v>
      </c>
      <c r="D30" s="23" t="s">
        <v>1</v>
      </c>
      <c r="E30" s="23">
        <v>171</v>
      </c>
      <c r="F30" s="23">
        <v>74</v>
      </c>
      <c r="G30" s="23">
        <v>0</v>
      </c>
      <c r="H30" s="23">
        <v>0</v>
      </c>
      <c r="I30" s="23">
        <v>0</v>
      </c>
      <c r="J30" s="23">
        <v>0</v>
      </c>
      <c r="K30" s="23">
        <v>1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55">
        <f t="shared" si="0"/>
        <v>172</v>
      </c>
      <c r="T30" s="55">
        <f t="shared" si="1"/>
        <v>74</v>
      </c>
      <c r="U30" s="55">
        <f t="shared" si="2"/>
        <v>246</v>
      </c>
      <c r="V30" s="19"/>
      <c r="AM30" s="19"/>
      <c r="AN30" s="19"/>
      <c r="AO30" s="19"/>
      <c r="AP30" s="19"/>
      <c r="AQ30" s="19"/>
    </row>
    <row r="31" spans="1:43" ht="27.75">
      <c r="A31" s="99"/>
      <c r="B31" s="102"/>
      <c r="C31" s="23" t="s">
        <v>12</v>
      </c>
      <c r="D31" s="23" t="s">
        <v>78</v>
      </c>
      <c r="E31" s="23">
        <v>509</v>
      </c>
      <c r="F31" s="23">
        <v>293</v>
      </c>
      <c r="G31" s="23">
        <v>2</v>
      </c>
      <c r="H31" s="23">
        <v>0</v>
      </c>
      <c r="I31" s="23">
        <v>0</v>
      </c>
      <c r="J31" s="23">
        <v>0</v>
      </c>
      <c r="K31" s="23">
        <v>2</v>
      </c>
      <c r="L31" s="23">
        <v>0</v>
      </c>
      <c r="M31" s="23">
        <v>0</v>
      </c>
      <c r="N31" s="23">
        <v>0</v>
      </c>
      <c r="O31" s="23">
        <v>1</v>
      </c>
      <c r="P31" s="23">
        <v>0</v>
      </c>
      <c r="Q31" s="23">
        <v>1</v>
      </c>
      <c r="R31" s="23">
        <v>1</v>
      </c>
      <c r="S31" s="55">
        <f t="shared" si="0"/>
        <v>515</v>
      </c>
      <c r="T31" s="55">
        <f t="shared" si="1"/>
        <v>294</v>
      </c>
      <c r="U31" s="55">
        <f t="shared" si="2"/>
        <v>809</v>
      </c>
      <c r="V31" s="19"/>
      <c r="AM31" s="19"/>
      <c r="AN31" s="19"/>
      <c r="AO31" s="19"/>
      <c r="AP31" s="19"/>
      <c r="AQ31" s="19"/>
    </row>
    <row r="32" spans="1:43" ht="27.75">
      <c r="A32" s="99"/>
      <c r="B32" s="101" t="s">
        <v>93</v>
      </c>
      <c r="C32" s="23" t="s">
        <v>12</v>
      </c>
      <c r="D32" s="23" t="s">
        <v>1</v>
      </c>
      <c r="E32" s="23">
        <v>136</v>
      </c>
      <c r="F32" s="23">
        <v>27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2</v>
      </c>
      <c r="R32" s="23">
        <v>0</v>
      </c>
      <c r="S32" s="55">
        <f t="shared" si="0"/>
        <v>138</v>
      </c>
      <c r="T32" s="55">
        <f t="shared" si="1"/>
        <v>27</v>
      </c>
      <c r="U32" s="55">
        <f t="shared" si="2"/>
        <v>165</v>
      </c>
      <c r="V32" s="19"/>
      <c r="AM32" s="19"/>
      <c r="AN32" s="19"/>
      <c r="AO32" s="19"/>
      <c r="AP32" s="19"/>
      <c r="AQ32" s="19"/>
    </row>
    <row r="33" spans="1:43" ht="27.75">
      <c r="A33" s="99"/>
      <c r="B33" s="102"/>
      <c r="C33" s="23" t="s">
        <v>12</v>
      </c>
      <c r="D33" s="23" t="s">
        <v>78</v>
      </c>
      <c r="E33" s="23">
        <v>565</v>
      </c>
      <c r="F33" s="23">
        <v>316</v>
      </c>
      <c r="G33" s="23">
        <v>2</v>
      </c>
      <c r="H33" s="23">
        <v>0</v>
      </c>
      <c r="I33" s="23">
        <v>0</v>
      </c>
      <c r="J33" s="23">
        <v>0</v>
      </c>
      <c r="K33" s="23">
        <v>1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3</v>
      </c>
      <c r="R33" s="23">
        <v>1</v>
      </c>
      <c r="S33" s="55">
        <f t="shared" si="0"/>
        <v>571</v>
      </c>
      <c r="T33" s="55">
        <f t="shared" si="1"/>
        <v>317</v>
      </c>
      <c r="U33" s="55">
        <f t="shared" si="2"/>
        <v>888</v>
      </c>
      <c r="V33" s="19"/>
      <c r="AM33" s="19"/>
      <c r="AN33" s="19"/>
      <c r="AO33" s="19"/>
      <c r="AP33" s="19"/>
      <c r="AQ33" s="19"/>
    </row>
    <row r="34" spans="1:43" ht="27.75">
      <c r="A34" s="99"/>
      <c r="B34" s="101" t="s">
        <v>108</v>
      </c>
      <c r="C34" s="23" t="s">
        <v>12</v>
      </c>
      <c r="D34" s="23" t="s">
        <v>1</v>
      </c>
      <c r="E34" s="23">
        <v>30</v>
      </c>
      <c r="F34" s="23">
        <v>7</v>
      </c>
      <c r="G34" s="23">
        <v>1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1</v>
      </c>
      <c r="P34" s="23">
        <v>0</v>
      </c>
      <c r="Q34" s="23">
        <v>1</v>
      </c>
      <c r="R34" s="23">
        <v>0</v>
      </c>
      <c r="S34" s="55">
        <f t="shared" si="0"/>
        <v>33</v>
      </c>
      <c r="T34" s="55">
        <f t="shared" si="1"/>
        <v>7</v>
      </c>
      <c r="U34" s="55">
        <f t="shared" si="2"/>
        <v>40</v>
      </c>
      <c r="V34" s="19"/>
      <c r="AM34" s="19"/>
      <c r="AN34" s="19"/>
      <c r="AO34" s="19"/>
      <c r="AP34" s="19"/>
      <c r="AQ34" s="19"/>
    </row>
    <row r="35" spans="1:43" ht="27.75">
      <c r="A35" s="99"/>
      <c r="B35" s="102"/>
      <c r="C35" s="23" t="s">
        <v>12</v>
      </c>
      <c r="D35" s="23" t="s">
        <v>78</v>
      </c>
      <c r="E35" s="23">
        <v>140</v>
      </c>
      <c r="F35" s="23">
        <v>36</v>
      </c>
      <c r="G35" s="23">
        <v>1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1</v>
      </c>
      <c r="P35" s="23">
        <v>0</v>
      </c>
      <c r="Q35" s="23">
        <v>1</v>
      </c>
      <c r="R35" s="23">
        <v>0</v>
      </c>
      <c r="S35" s="55">
        <f t="shared" si="0"/>
        <v>143</v>
      </c>
      <c r="T35" s="55">
        <f t="shared" si="1"/>
        <v>36</v>
      </c>
      <c r="U35" s="55">
        <f t="shared" si="2"/>
        <v>179</v>
      </c>
      <c r="V35" s="19"/>
      <c r="AM35" s="19"/>
      <c r="AN35" s="19"/>
      <c r="AO35" s="19"/>
      <c r="AP35" s="19"/>
      <c r="AQ35" s="19"/>
    </row>
    <row r="36" spans="1:43" ht="27.75">
      <c r="A36" s="99"/>
      <c r="B36" s="101" t="s">
        <v>96</v>
      </c>
      <c r="C36" s="23" t="s">
        <v>12</v>
      </c>
      <c r="D36" s="23" t="s">
        <v>1</v>
      </c>
      <c r="E36" s="23">
        <v>28</v>
      </c>
      <c r="F36" s="23">
        <v>10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55">
        <f t="shared" si="0"/>
        <v>28</v>
      </c>
      <c r="T36" s="55">
        <f t="shared" si="1"/>
        <v>10</v>
      </c>
      <c r="U36" s="55">
        <f t="shared" si="2"/>
        <v>38</v>
      </c>
      <c r="V36" s="19"/>
      <c r="AM36" s="19"/>
      <c r="AN36" s="19"/>
      <c r="AO36" s="19"/>
      <c r="AP36" s="19"/>
      <c r="AQ36" s="19"/>
    </row>
    <row r="37" spans="1:43" ht="27.75">
      <c r="A37" s="99"/>
      <c r="B37" s="102"/>
      <c r="C37" s="23" t="s">
        <v>12</v>
      </c>
      <c r="D37" s="23" t="s">
        <v>78</v>
      </c>
      <c r="E37" s="23">
        <v>55</v>
      </c>
      <c r="F37" s="23">
        <v>28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55">
        <f t="shared" si="0"/>
        <v>55</v>
      </c>
      <c r="T37" s="55">
        <f t="shared" si="1"/>
        <v>28</v>
      </c>
      <c r="U37" s="55">
        <f t="shared" si="2"/>
        <v>83</v>
      </c>
      <c r="V37" s="19"/>
      <c r="AM37" s="19"/>
      <c r="AN37" s="19"/>
      <c r="AO37" s="19"/>
      <c r="AP37" s="19"/>
      <c r="AQ37" s="19"/>
    </row>
    <row r="38" spans="1:43" ht="27.75">
      <c r="A38" s="99"/>
      <c r="B38" s="101" t="s">
        <v>82</v>
      </c>
      <c r="C38" s="23" t="s">
        <v>12</v>
      </c>
      <c r="D38" s="23" t="s">
        <v>1</v>
      </c>
      <c r="E38" s="23">
        <v>28</v>
      </c>
      <c r="F38" s="23">
        <v>12</v>
      </c>
      <c r="G38" s="23">
        <v>0</v>
      </c>
      <c r="H38" s="23">
        <v>1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55">
        <f t="shared" si="0"/>
        <v>28</v>
      </c>
      <c r="T38" s="55">
        <f t="shared" si="1"/>
        <v>13</v>
      </c>
      <c r="U38" s="55">
        <f t="shared" si="2"/>
        <v>41</v>
      </c>
      <c r="V38" s="19"/>
      <c r="AM38" s="19"/>
      <c r="AN38" s="19"/>
      <c r="AO38" s="19"/>
      <c r="AP38" s="19"/>
      <c r="AQ38" s="19"/>
    </row>
    <row r="39" spans="1:43" ht="27.75">
      <c r="A39" s="99"/>
      <c r="B39" s="102"/>
      <c r="C39" s="23" t="s">
        <v>12</v>
      </c>
      <c r="D39" s="23" t="s">
        <v>78</v>
      </c>
      <c r="E39" s="23">
        <v>120</v>
      </c>
      <c r="F39" s="23">
        <v>30</v>
      </c>
      <c r="G39" s="23">
        <v>1</v>
      </c>
      <c r="H39" s="23">
        <v>2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55">
        <f t="shared" si="0"/>
        <v>121</v>
      </c>
      <c r="T39" s="55">
        <f t="shared" si="1"/>
        <v>32</v>
      </c>
      <c r="U39" s="55">
        <f t="shared" si="2"/>
        <v>153</v>
      </c>
      <c r="V39" s="19"/>
      <c r="AM39" s="19"/>
      <c r="AN39" s="19"/>
      <c r="AO39" s="19"/>
      <c r="AP39" s="19"/>
      <c r="AQ39" s="19"/>
    </row>
    <row r="40" spans="1:43" ht="27.75">
      <c r="A40" s="99"/>
      <c r="B40" s="101" t="s">
        <v>95</v>
      </c>
      <c r="C40" s="23" t="s">
        <v>12</v>
      </c>
      <c r="D40" s="23" t="s">
        <v>1</v>
      </c>
      <c r="E40" s="23">
        <v>63</v>
      </c>
      <c r="F40" s="23">
        <v>1</v>
      </c>
      <c r="G40" s="23">
        <v>1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55">
        <f t="shared" si="0"/>
        <v>64</v>
      </c>
      <c r="T40" s="55">
        <f t="shared" si="1"/>
        <v>1</v>
      </c>
      <c r="U40" s="55">
        <f t="shared" si="2"/>
        <v>65</v>
      </c>
      <c r="V40" s="19"/>
      <c r="AM40" s="19"/>
      <c r="AN40" s="19"/>
      <c r="AO40" s="19"/>
      <c r="AP40" s="19"/>
      <c r="AQ40" s="19"/>
    </row>
    <row r="41" spans="1:43" ht="27.75">
      <c r="A41" s="99"/>
      <c r="B41" s="102"/>
      <c r="C41" s="23" t="s">
        <v>12</v>
      </c>
      <c r="D41" s="23" t="s">
        <v>78</v>
      </c>
      <c r="E41" s="23">
        <v>213</v>
      </c>
      <c r="F41" s="23">
        <v>16</v>
      </c>
      <c r="G41" s="23">
        <v>2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2</v>
      </c>
      <c r="P41" s="23">
        <v>0</v>
      </c>
      <c r="Q41" s="23">
        <v>0</v>
      </c>
      <c r="R41" s="23">
        <v>0</v>
      </c>
      <c r="S41" s="55">
        <f t="shared" si="0"/>
        <v>217</v>
      </c>
      <c r="T41" s="55">
        <f t="shared" si="1"/>
        <v>16</v>
      </c>
      <c r="U41" s="55">
        <f t="shared" si="2"/>
        <v>233</v>
      </c>
      <c r="V41" s="19"/>
      <c r="AM41" s="19"/>
      <c r="AN41" s="19"/>
      <c r="AO41" s="19"/>
      <c r="AP41" s="19"/>
      <c r="AQ41" s="19"/>
    </row>
    <row r="42" spans="1:43" ht="27.75">
      <c r="A42" s="99"/>
      <c r="B42" s="101" t="s">
        <v>97</v>
      </c>
      <c r="C42" s="23" t="s">
        <v>12</v>
      </c>
      <c r="D42" s="23" t="s">
        <v>1</v>
      </c>
      <c r="E42" s="23">
        <v>1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55">
        <f t="shared" si="0"/>
        <v>1</v>
      </c>
      <c r="T42" s="55">
        <f t="shared" si="1"/>
        <v>0</v>
      </c>
      <c r="U42" s="55">
        <f t="shared" si="2"/>
        <v>1</v>
      </c>
      <c r="V42" s="19"/>
      <c r="AM42" s="19"/>
      <c r="AN42" s="19"/>
      <c r="AO42" s="19"/>
      <c r="AP42" s="19"/>
      <c r="AQ42" s="19"/>
    </row>
    <row r="43" spans="1:43" ht="27.75">
      <c r="A43" s="99"/>
      <c r="B43" s="102"/>
      <c r="C43" s="23" t="s">
        <v>12</v>
      </c>
      <c r="D43" s="23" t="s">
        <v>78</v>
      </c>
      <c r="E43" s="23">
        <v>13</v>
      </c>
      <c r="F43" s="23">
        <v>4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55">
        <f t="shared" si="0"/>
        <v>13</v>
      </c>
      <c r="T43" s="55">
        <f t="shared" si="1"/>
        <v>4</v>
      </c>
      <c r="U43" s="55">
        <f t="shared" si="2"/>
        <v>17</v>
      </c>
      <c r="V43" s="19"/>
      <c r="AM43" s="19"/>
      <c r="AN43" s="19"/>
      <c r="AO43" s="19"/>
      <c r="AP43" s="19"/>
      <c r="AQ43" s="19"/>
    </row>
    <row r="44" spans="1:43" ht="27.75">
      <c r="A44" s="99"/>
      <c r="B44" s="101" t="s">
        <v>94</v>
      </c>
      <c r="C44" s="23" t="s">
        <v>12</v>
      </c>
      <c r="D44" s="23" t="s">
        <v>1</v>
      </c>
      <c r="E44" s="23">
        <v>24</v>
      </c>
      <c r="F44" s="23">
        <v>9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55">
        <f t="shared" si="0"/>
        <v>24</v>
      </c>
      <c r="T44" s="55">
        <f t="shared" si="1"/>
        <v>9</v>
      </c>
      <c r="U44" s="55">
        <f t="shared" si="2"/>
        <v>33</v>
      </c>
      <c r="V44" s="19"/>
      <c r="AM44" s="19"/>
      <c r="AN44" s="19"/>
      <c r="AO44" s="19"/>
      <c r="AP44" s="19"/>
      <c r="AQ44" s="19"/>
    </row>
    <row r="45" spans="1:43" ht="27.75">
      <c r="A45" s="99"/>
      <c r="B45" s="102"/>
      <c r="C45" s="23" t="s">
        <v>12</v>
      </c>
      <c r="D45" s="23" t="s">
        <v>78</v>
      </c>
      <c r="E45" s="23">
        <v>74</v>
      </c>
      <c r="F45" s="23">
        <v>32</v>
      </c>
      <c r="G45" s="23">
        <v>1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1</v>
      </c>
      <c r="S45" s="55">
        <f t="shared" si="0"/>
        <v>75</v>
      </c>
      <c r="T45" s="55">
        <f t="shared" si="1"/>
        <v>33</v>
      </c>
      <c r="U45" s="55">
        <f t="shared" si="2"/>
        <v>108</v>
      </c>
      <c r="V45" s="19"/>
      <c r="AM45" s="19"/>
      <c r="AN45" s="19"/>
      <c r="AO45" s="19"/>
      <c r="AP45" s="19"/>
      <c r="AQ45" s="19"/>
    </row>
    <row r="46" spans="1:43" ht="27.75">
      <c r="A46" s="99"/>
      <c r="B46" s="103" t="s">
        <v>83</v>
      </c>
      <c r="C46" s="22" t="s">
        <v>12</v>
      </c>
      <c r="D46" s="22" t="s">
        <v>1</v>
      </c>
      <c r="E46" s="22">
        <f>E44+E42+E40+E38+E36+E34+E32+E30</f>
        <v>481</v>
      </c>
      <c r="F46" s="24">
        <f aca="true" t="shared" si="5" ref="F46:R46">F44+F42+F40+F38+F36+F34+F32+F30</f>
        <v>140</v>
      </c>
      <c r="G46" s="24">
        <f t="shared" si="5"/>
        <v>2</v>
      </c>
      <c r="H46" s="24">
        <f t="shared" si="5"/>
        <v>1</v>
      </c>
      <c r="I46" s="24">
        <f t="shared" si="5"/>
        <v>0</v>
      </c>
      <c r="J46" s="24">
        <f t="shared" si="5"/>
        <v>0</v>
      </c>
      <c r="K46" s="24">
        <f t="shared" si="5"/>
        <v>1</v>
      </c>
      <c r="L46" s="24">
        <f t="shared" si="5"/>
        <v>0</v>
      </c>
      <c r="M46" s="24">
        <f t="shared" si="5"/>
        <v>0</v>
      </c>
      <c r="N46" s="24">
        <f t="shared" si="5"/>
        <v>0</v>
      </c>
      <c r="O46" s="24">
        <f t="shared" si="5"/>
        <v>1</v>
      </c>
      <c r="P46" s="24">
        <f t="shared" si="5"/>
        <v>0</v>
      </c>
      <c r="Q46" s="24">
        <f t="shared" si="5"/>
        <v>3</v>
      </c>
      <c r="R46" s="24">
        <f t="shared" si="5"/>
        <v>0</v>
      </c>
      <c r="S46" s="55">
        <f t="shared" si="0"/>
        <v>488</v>
      </c>
      <c r="T46" s="55">
        <f t="shared" si="1"/>
        <v>141</v>
      </c>
      <c r="U46" s="55">
        <f t="shared" si="2"/>
        <v>629</v>
      </c>
      <c r="V46" s="19"/>
      <c r="AM46" s="19"/>
      <c r="AN46" s="19"/>
      <c r="AO46" s="19"/>
      <c r="AP46" s="19"/>
      <c r="AQ46" s="19"/>
    </row>
    <row r="47" spans="1:43" ht="27.75">
      <c r="A47" s="100"/>
      <c r="B47" s="104"/>
      <c r="C47" s="22" t="s">
        <v>12</v>
      </c>
      <c r="D47" s="22" t="s">
        <v>78</v>
      </c>
      <c r="E47" s="22">
        <f>E45+E43+E41+E39+E37+E35+E33+E31</f>
        <v>1689</v>
      </c>
      <c r="F47" s="22">
        <f aca="true" t="shared" si="6" ref="F47:R47">F45+F43+F41+F39+F37+F35+F33+F31</f>
        <v>755</v>
      </c>
      <c r="G47" s="22">
        <f t="shared" si="6"/>
        <v>9</v>
      </c>
      <c r="H47" s="22">
        <f t="shared" si="6"/>
        <v>2</v>
      </c>
      <c r="I47" s="22">
        <f t="shared" si="6"/>
        <v>0</v>
      </c>
      <c r="J47" s="22">
        <f t="shared" si="6"/>
        <v>0</v>
      </c>
      <c r="K47" s="22">
        <f t="shared" si="6"/>
        <v>3</v>
      </c>
      <c r="L47" s="22">
        <f t="shared" si="6"/>
        <v>0</v>
      </c>
      <c r="M47" s="22">
        <f t="shared" si="6"/>
        <v>0</v>
      </c>
      <c r="N47" s="22">
        <f t="shared" si="6"/>
        <v>0</v>
      </c>
      <c r="O47" s="22">
        <f t="shared" si="6"/>
        <v>4</v>
      </c>
      <c r="P47" s="22">
        <f t="shared" si="6"/>
        <v>0</v>
      </c>
      <c r="Q47" s="22">
        <f t="shared" si="6"/>
        <v>5</v>
      </c>
      <c r="R47" s="22">
        <f t="shared" si="6"/>
        <v>3</v>
      </c>
      <c r="S47" s="55">
        <f t="shared" si="0"/>
        <v>1710</v>
      </c>
      <c r="T47" s="55">
        <f t="shared" si="1"/>
        <v>760</v>
      </c>
      <c r="U47" s="55">
        <f t="shared" si="2"/>
        <v>2470</v>
      </c>
      <c r="V47" s="19"/>
      <c r="AM47" s="19"/>
      <c r="AN47" s="19"/>
      <c r="AO47" s="19"/>
      <c r="AP47" s="19"/>
      <c r="AQ47" s="19"/>
    </row>
    <row r="48" spans="1:43" ht="27.75">
      <c r="A48" s="94" t="s">
        <v>34</v>
      </c>
      <c r="B48" s="95"/>
      <c r="C48" s="23" t="s">
        <v>12</v>
      </c>
      <c r="D48" s="23" t="s">
        <v>1</v>
      </c>
      <c r="E48" s="23">
        <v>57</v>
      </c>
      <c r="F48" s="23">
        <v>16</v>
      </c>
      <c r="G48" s="23">
        <v>1</v>
      </c>
      <c r="H48" s="23">
        <v>1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1</v>
      </c>
      <c r="P48" s="23">
        <v>1</v>
      </c>
      <c r="Q48" s="23">
        <v>1</v>
      </c>
      <c r="R48" s="23">
        <v>1</v>
      </c>
      <c r="S48" s="55">
        <f t="shared" si="0"/>
        <v>60</v>
      </c>
      <c r="T48" s="55">
        <f t="shared" si="1"/>
        <v>19</v>
      </c>
      <c r="U48" s="55">
        <f t="shared" si="2"/>
        <v>79</v>
      </c>
      <c r="V48" s="19"/>
      <c r="AM48" s="19"/>
      <c r="AN48" s="19"/>
      <c r="AO48" s="19"/>
      <c r="AP48" s="19"/>
      <c r="AQ48" s="19"/>
    </row>
    <row r="49" spans="1:43" ht="27.75">
      <c r="A49" s="96"/>
      <c r="B49" s="97"/>
      <c r="C49" s="23" t="s">
        <v>12</v>
      </c>
      <c r="D49" s="23" t="s">
        <v>78</v>
      </c>
      <c r="E49" s="23">
        <v>438</v>
      </c>
      <c r="F49" s="23">
        <v>348</v>
      </c>
      <c r="G49" s="23">
        <v>5</v>
      </c>
      <c r="H49" s="23">
        <v>5</v>
      </c>
      <c r="I49" s="23">
        <v>1</v>
      </c>
      <c r="J49" s="23">
        <v>1</v>
      </c>
      <c r="K49" s="23">
        <v>1</v>
      </c>
      <c r="L49" s="23">
        <v>0</v>
      </c>
      <c r="M49" s="23">
        <v>2</v>
      </c>
      <c r="N49" s="23">
        <v>0</v>
      </c>
      <c r="O49" s="23">
        <v>3</v>
      </c>
      <c r="P49" s="23">
        <v>5</v>
      </c>
      <c r="Q49" s="23">
        <v>3</v>
      </c>
      <c r="R49" s="23">
        <v>3</v>
      </c>
      <c r="S49" s="55">
        <f t="shared" si="0"/>
        <v>453</v>
      </c>
      <c r="T49" s="55">
        <f t="shared" si="1"/>
        <v>362</v>
      </c>
      <c r="U49" s="55">
        <f t="shared" si="2"/>
        <v>815</v>
      </c>
      <c r="V49" s="19"/>
      <c r="AM49" s="19"/>
      <c r="AN49" s="19"/>
      <c r="AO49" s="19"/>
      <c r="AP49" s="19"/>
      <c r="AQ49" s="19"/>
    </row>
    <row r="50" spans="1:43" ht="27.75">
      <c r="A50" s="94" t="s">
        <v>36</v>
      </c>
      <c r="B50" s="95"/>
      <c r="C50" s="23" t="s">
        <v>12</v>
      </c>
      <c r="D50" s="23" t="s">
        <v>1</v>
      </c>
      <c r="E50" s="23">
        <v>105</v>
      </c>
      <c r="F50" s="23">
        <v>65</v>
      </c>
      <c r="G50" s="23">
        <v>2</v>
      </c>
      <c r="H50" s="23">
        <v>4</v>
      </c>
      <c r="I50" s="23">
        <v>1</v>
      </c>
      <c r="J50" s="23">
        <v>0</v>
      </c>
      <c r="K50" s="23">
        <v>8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2</v>
      </c>
      <c r="R50" s="23">
        <v>0</v>
      </c>
      <c r="S50" s="55">
        <f t="shared" si="0"/>
        <v>118</v>
      </c>
      <c r="T50" s="55">
        <f t="shared" si="1"/>
        <v>69</v>
      </c>
      <c r="U50" s="55">
        <f t="shared" si="2"/>
        <v>187</v>
      </c>
      <c r="V50" s="19"/>
      <c r="AM50" s="19"/>
      <c r="AN50" s="19"/>
      <c r="AO50" s="19"/>
      <c r="AP50" s="19"/>
      <c r="AQ50" s="19"/>
    </row>
    <row r="51" spans="1:43" ht="27.75">
      <c r="A51" s="96"/>
      <c r="B51" s="97"/>
      <c r="C51" s="23" t="s">
        <v>12</v>
      </c>
      <c r="D51" s="23" t="s">
        <v>78</v>
      </c>
      <c r="E51" s="23">
        <v>1007</v>
      </c>
      <c r="F51" s="23">
        <v>553</v>
      </c>
      <c r="G51" s="23">
        <v>2</v>
      </c>
      <c r="H51" s="23">
        <v>4</v>
      </c>
      <c r="I51" s="23">
        <v>1</v>
      </c>
      <c r="J51" s="23">
        <v>0</v>
      </c>
      <c r="K51" s="23">
        <v>8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2</v>
      </c>
      <c r="R51" s="23">
        <v>0</v>
      </c>
      <c r="S51" s="55">
        <f t="shared" si="0"/>
        <v>1020</v>
      </c>
      <c r="T51" s="55">
        <f t="shared" si="1"/>
        <v>557</v>
      </c>
      <c r="U51" s="55">
        <f t="shared" si="2"/>
        <v>1577</v>
      </c>
      <c r="V51" s="19"/>
      <c r="AM51" s="19"/>
      <c r="AN51" s="19"/>
      <c r="AO51" s="19"/>
      <c r="AP51" s="19"/>
      <c r="AQ51" s="19"/>
    </row>
    <row r="52" spans="1:43" ht="27.75">
      <c r="A52" s="94" t="s">
        <v>306</v>
      </c>
      <c r="B52" s="95"/>
      <c r="C52" s="23" t="s">
        <v>18</v>
      </c>
      <c r="D52" s="23" t="s">
        <v>1</v>
      </c>
      <c r="E52" s="23">
        <v>111</v>
      </c>
      <c r="F52" s="23">
        <v>77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1</v>
      </c>
      <c r="P52" s="23">
        <v>0</v>
      </c>
      <c r="Q52" s="23">
        <v>0</v>
      </c>
      <c r="R52" s="23">
        <v>0</v>
      </c>
      <c r="S52" s="55">
        <f t="shared" si="0"/>
        <v>112</v>
      </c>
      <c r="T52" s="55">
        <f t="shared" si="1"/>
        <v>77</v>
      </c>
      <c r="U52" s="55">
        <f t="shared" si="2"/>
        <v>189</v>
      </c>
      <c r="V52" s="19"/>
      <c r="AM52" s="19"/>
      <c r="AN52" s="19"/>
      <c r="AO52" s="19"/>
      <c r="AP52" s="19"/>
      <c r="AQ52" s="19"/>
    </row>
    <row r="53" spans="1:43" ht="27.75">
      <c r="A53" s="96"/>
      <c r="B53" s="97"/>
      <c r="C53" s="23" t="s">
        <v>18</v>
      </c>
      <c r="D53" s="23" t="s">
        <v>78</v>
      </c>
      <c r="E53" s="23">
        <v>576</v>
      </c>
      <c r="F53" s="23">
        <v>300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1</v>
      </c>
      <c r="P53" s="23">
        <v>0</v>
      </c>
      <c r="Q53" s="23">
        <v>0</v>
      </c>
      <c r="R53" s="23">
        <v>0</v>
      </c>
      <c r="S53" s="55">
        <f t="shared" si="0"/>
        <v>577</v>
      </c>
      <c r="T53" s="55">
        <f t="shared" si="1"/>
        <v>300</v>
      </c>
      <c r="U53" s="55">
        <f t="shared" si="2"/>
        <v>877</v>
      </c>
      <c r="V53" s="19"/>
      <c r="AM53" s="19"/>
      <c r="AN53" s="19"/>
      <c r="AO53" s="19"/>
      <c r="AP53" s="19"/>
      <c r="AQ53" s="19"/>
    </row>
    <row r="54" spans="1:43" ht="27.75">
      <c r="A54" s="94" t="s">
        <v>98</v>
      </c>
      <c r="B54" s="95"/>
      <c r="C54" s="23" t="s">
        <v>12</v>
      </c>
      <c r="D54" s="23" t="s">
        <v>1</v>
      </c>
      <c r="E54" s="23">
        <v>180</v>
      </c>
      <c r="F54" s="23">
        <v>130</v>
      </c>
      <c r="G54" s="23">
        <v>1</v>
      </c>
      <c r="H54" s="23">
        <v>4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55">
        <f t="shared" si="0"/>
        <v>181</v>
      </c>
      <c r="T54" s="55">
        <f t="shared" si="1"/>
        <v>134</v>
      </c>
      <c r="U54" s="55">
        <f t="shared" si="2"/>
        <v>315</v>
      </c>
      <c r="V54" s="19"/>
      <c r="AM54" s="19"/>
      <c r="AN54" s="19"/>
      <c r="AO54" s="19"/>
      <c r="AP54" s="19"/>
      <c r="AQ54" s="19"/>
    </row>
    <row r="55" spans="1:43" ht="27.75">
      <c r="A55" s="96"/>
      <c r="B55" s="97"/>
      <c r="C55" s="23" t="s">
        <v>12</v>
      </c>
      <c r="D55" s="23" t="s">
        <v>78</v>
      </c>
      <c r="E55" s="23">
        <v>743</v>
      </c>
      <c r="F55" s="23">
        <v>951</v>
      </c>
      <c r="G55" s="23">
        <v>3</v>
      </c>
      <c r="H55" s="23">
        <v>10</v>
      </c>
      <c r="I55" s="23">
        <v>2</v>
      </c>
      <c r="J55" s="23">
        <v>2</v>
      </c>
      <c r="K55" s="23">
        <v>0</v>
      </c>
      <c r="L55" s="23">
        <v>0</v>
      </c>
      <c r="M55" s="23">
        <v>0</v>
      </c>
      <c r="N55" s="23">
        <v>0</v>
      </c>
      <c r="O55" s="23">
        <v>2</v>
      </c>
      <c r="P55" s="23">
        <v>0</v>
      </c>
      <c r="Q55" s="23">
        <v>4</v>
      </c>
      <c r="R55" s="23">
        <v>3</v>
      </c>
      <c r="S55" s="55">
        <f t="shared" si="0"/>
        <v>754</v>
      </c>
      <c r="T55" s="55">
        <f t="shared" si="1"/>
        <v>966</v>
      </c>
      <c r="U55" s="55">
        <f t="shared" si="2"/>
        <v>1720</v>
      </c>
      <c r="V55" s="19"/>
      <c r="AM55" s="19"/>
      <c r="AN55" s="19"/>
      <c r="AO55" s="19"/>
      <c r="AP55" s="19"/>
      <c r="AQ55" s="19"/>
    </row>
    <row r="56" spans="1:43" ht="27.75">
      <c r="A56" s="94" t="s">
        <v>37</v>
      </c>
      <c r="B56" s="95"/>
      <c r="C56" s="23" t="s">
        <v>12</v>
      </c>
      <c r="D56" s="23" t="s">
        <v>1</v>
      </c>
      <c r="E56" s="23">
        <v>499</v>
      </c>
      <c r="F56" s="23">
        <v>185</v>
      </c>
      <c r="G56" s="23">
        <v>26</v>
      </c>
      <c r="H56" s="23">
        <v>19</v>
      </c>
      <c r="I56" s="23">
        <v>2</v>
      </c>
      <c r="J56" s="23">
        <v>1</v>
      </c>
      <c r="K56" s="23">
        <v>0</v>
      </c>
      <c r="L56" s="23">
        <v>0</v>
      </c>
      <c r="M56" s="23">
        <v>0</v>
      </c>
      <c r="N56" s="23">
        <v>0</v>
      </c>
      <c r="O56" s="23">
        <v>8</v>
      </c>
      <c r="P56" s="23">
        <v>9</v>
      </c>
      <c r="Q56" s="23">
        <v>5</v>
      </c>
      <c r="R56" s="23">
        <v>3</v>
      </c>
      <c r="S56" s="55">
        <f t="shared" si="0"/>
        <v>540</v>
      </c>
      <c r="T56" s="55">
        <f t="shared" si="1"/>
        <v>217</v>
      </c>
      <c r="U56" s="55">
        <f t="shared" si="2"/>
        <v>757</v>
      </c>
      <c r="V56" s="19"/>
      <c r="AM56" s="19"/>
      <c r="AN56" s="19"/>
      <c r="AO56" s="19"/>
      <c r="AP56" s="19"/>
      <c r="AQ56" s="19"/>
    </row>
    <row r="57" spans="1:43" ht="27.75">
      <c r="A57" s="96"/>
      <c r="B57" s="97"/>
      <c r="C57" s="23" t="s">
        <v>12</v>
      </c>
      <c r="D57" s="23" t="s">
        <v>78</v>
      </c>
      <c r="E57" s="23">
        <v>3243</v>
      </c>
      <c r="F57" s="23">
        <v>1482</v>
      </c>
      <c r="G57" s="23">
        <v>36</v>
      </c>
      <c r="H57" s="23">
        <v>26</v>
      </c>
      <c r="I57" s="23">
        <v>2</v>
      </c>
      <c r="J57" s="23">
        <v>1</v>
      </c>
      <c r="K57" s="23">
        <v>0</v>
      </c>
      <c r="L57" s="23">
        <v>0</v>
      </c>
      <c r="M57" s="23">
        <v>0</v>
      </c>
      <c r="N57" s="23">
        <v>0</v>
      </c>
      <c r="O57" s="23">
        <v>8</v>
      </c>
      <c r="P57" s="23">
        <v>11</v>
      </c>
      <c r="Q57" s="23">
        <v>5</v>
      </c>
      <c r="R57" s="23">
        <v>3</v>
      </c>
      <c r="S57" s="55">
        <f t="shared" si="0"/>
        <v>3294</v>
      </c>
      <c r="T57" s="55">
        <f t="shared" si="1"/>
        <v>1523</v>
      </c>
      <c r="U57" s="55">
        <f t="shared" si="2"/>
        <v>4817</v>
      </c>
      <c r="V57" s="19"/>
      <c r="AM57" s="19"/>
      <c r="AN57" s="19"/>
      <c r="AO57" s="19"/>
      <c r="AP57" s="19"/>
      <c r="AQ57" s="19"/>
    </row>
    <row r="58" spans="1:43" ht="26.25" customHeight="1">
      <c r="A58" s="98" t="s">
        <v>38</v>
      </c>
      <c r="B58" s="101" t="s">
        <v>39</v>
      </c>
      <c r="C58" s="23" t="s">
        <v>12</v>
      </c>
      <c r="D58" s="23" t="s">
        <v>1</v>
      </c>
      <c r="E58" s="23">
        <v>972</v>
      </c>
      <c r="F58" s="23">
        <v>1145</v>
      </c>
      <c r="G58" s="23">
        <v>9</v>
      </c>
      <c r="H58" s="23">
        <v>6</v>
      </c>
      <c r="I58" s="23">
        <v>3</v>
      </c>
      <c r="J58" s="23">
        <v>4</v>
      </c>
      <c r="K58" s="23">
        <v>0</v>
      </c>
      <c r="L58" s="23">
        <v>0</v>
      </c>
      <c r="M58" s="23">
        <v>0</v>
      </c>
      <c r="N58" s="23">
        <v>0</v>
      </c>
      <c r="O58" s="23">
        <v>2</v>
      </c>
      <c r="P58" s="23">
        <v>1</v>
      </c>
      <c r="Q58" s="23">
        <v>0</v>
      </c>
      <c r="R58" s="23">
        <v>0</v>
      </c>
      <c r="S58" s="55">
        <f t="shared" si="0"/>
        <v>986</v>
      </c>
      <c r="T58" s="55">
        <f t="shared" si="1"/>
        <v>1156</v>
      </c>
      <c r="U58" s="55">
        <f t="shared" si="2"/>
        <v>2142</v>
      </c>
      <c r="V58" s="19"/>
      <c r="AM58" s="19"/>
      <c r="AN58" s="19"/>
      <c r="AO58" s="19"/>
      <c r="AP58" s="19"/>
      <c r="AQ58" s="19"/>
    </row>
    <row r="59" spans="1:43" ht="27.75">
      <c r="A59" s="99"/>
      <c r="B59" s="102"/>
      <c r="C59" s="23" t="s">
        <v>12</v>
      </c>
      <c r="D59" s="23" t="s">
        <v>78</v>
      </c>
      <c r="E59" s="23">
        <v>2514</v>
      </c>
      <c r="F59" s="23">
        <v>3146</v>
      </c>
      <c r="G59" s="23">
        <v>25</v>
      </c>
      <c r="H59" s="23">
        <v>24</v>
      </c>
      <c r="I59" s="23">
        <v>6</v>
      </c>
      <c r="J59" s="23">
        <v>18</v>
      </c>
      <c r="K59" s="23">
        <v>0</v>
      </c>
      <c r="L59" s="23">
        <v>0</v>
      </c>
      <c r="M59" s="23">
        <v>0</v>
      </c>
      <c r="N59" s="23">
        <v>0</v>
      </c>
      <c r="O59" s="23">
        <v>4</v>
      </c>
      <c r="P59" s="23">
        <v>1</v>
      </c>
      <c r="Q59" s="23">
        <v>0</v>
      </c>
      <c r="R59" s="23">
        <v>0</v>
      </c>
      <c r="S59" s="55">
        <f t="shared" si="0"/>
        <v>2549</v>
      </c>
      <c r="T59" s="55">
        <f t="shared" si="1"/>
        <v>3189</v>
      </c>
      <c r="U59" s="55">
        <f t="shared" si="2"/>
        <v>5738</v>
      </c>
      <c r="V59" s="19"/>
      <c r="AM59" s="19"/>
      <c r="AN59" s="19"/>
      <c r="AO59" s="19"/>
      <c r="AP59" s="19"/>
      <c r="AQ59" s="19"/>
    </row>
    <row r="60" spans="1:43" ht="27.75">
      <c r="A60" s="99"/>
      <c r="B60" s="101" t="s">
        <v>40</v>
      </c>
      <c r="C60" s="23" t="s">
        <v>12</v>
      </c>
      <c r="D60" s="23" t="s">
        <v>1</v>
      </c>
      <c r="E60" s="23">
        <v>503</v>
      </c>
      <c r="F60" s="23">
        <v>711</v>
      </c>
      <c r="G60" s="23">
        <v>1</v>
      </c>
      <c r="H60" s="23">
        <v>3</v>
      </c>
      <c r="I60" s="23">
        <v>3</v>
      </c>
      <c r="J60" s="23">
        <v>1</v>
      </c>
      <c r="K60" s="23">
        <v>0</v>
      </c>
      <c r="L60" s="23">
        <v>0</v>
      </c>
      <c r="M60" s="23">
        <v>0</v>
      </c>
      <c r="N60" s="23">
        <v>5</v>
      </c>
      <c r="O60" s="23">
        <v>0</v>
      </c>
      <c r="P60" s="23">
        <v>10</v>
      </c>
      <c r="Q60" s="23">
        <v>0</v>
      </c>
      <c r="R60" s="23">
        <v>0</v>
      </c>
      <c r="S60" s="55">
        <f t="shared" si="0"/>
        <v>507</v>
      </c>
      <c r="T60" s="55">
        <f t="shared" si="1"/>
        <v>730</v>
      </c>
      <c r="U60" s="55">
        <f t="shared" si="2"/>
        <v>1237</v>
      </c>
      <c r="V60" s="19"/>
      <c r="AM60" s="19"/>
      <c r="AN60" s="19"/>
      <c r="AO60" s="19"/>
      <c r="AP60" s="19"/>
      <c r="AQ60" s="19"/>
    </row>
    <row r="61" spans="1:43" ht="27.75">
      <c r="A61" s="99"/>
      <c r="B61" s="102"/>
      <c r="C61" s="23" t="s">
        <v>12</v>
      </c>
      <c r="D61" s="23" t="s">
        <v>78</v>
      </c>
      <c r="E61" s="23">
        <v>2481</v>
      </c>
      <c r="F61" s="23">
        <v>2460</v>
      </c>
      <c r="G61" s="23">
        <v>20</v>
      </c>
      <c r="H61" s="23">
        <v>76</v>
      </c>
      <c r="I61" s="23">
        <v>15</v>
      </c>
      <c r="J61" s="23">
        <v>25</v>
      </c>
      <c r="K61" s="23">
        <v>0</v>
      </c>
      <c r="L61" s="23">
        <v>0</v>
      </c>
      <c r="M61" s="23">
        <v>0</v>
      </c>
      <c r="N61" s="23">
        <v>5</v>
      </c>
      <c r="O61" s="23">
        <v>4</v>
      </c>
      <c r="P61" s="23">
        <v>10</v>
      </c>
      <c r="Q61" s="23">
        <v>2</v>
      </c>
      <c r="R61" s="23">
        <v>0</v>
      </c>
      <c r="S61" s="55">
        <f t="shared" si="0"/>
        <v>2522</v>
      </c>
      <c r="T61" s="55">
        <f t="shared" si="1"/>
        <v>2576</v>
      </c>
      <c r="U61" s="55">
        <f t="shared" si="2"/>
        <v>5098</v>
      </c>
      <c r="V61" s="19"/>
      <c r="AM61" s="19"/>
      <c r="AN61" s="19"/>
      <c r="AO61" s="19"/>
      <c r="AP61" s="19"/>
      <c r="AQ61" s="19"/>
    </row>
    <row r="62" spans="1:43" ht="27.75">
      <c r="A62" s="99"/>
      <c r="B62" s="101" t="s">
        <v>41</v>
      </c>
      <c r="C62" s="23" t="s">
        <v>12</v>
      </c>
      <c r="D62" s="23" t="s">
        <v>1</v>
      </c>
      <c r="E62" s="23">
        <v>199</v>
      </c>
      <c r="F62" s="23">
        <v>753</v>
      </c>
      <c r="G62" s="23">
        <v>1</v>
      </c>
      <c r="H62" s="23">
        <v>3</v>
      </c>
      <c r="I62" s="23">
        <v>0</v>
      </c>
      <c r="J62" s="23">
        <v>2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55">
        <f t="shared" si="0"/>
        <v>200</v>
      </c>
      <c r="T62" s="55">
        <f t="shared" si="1"/>
        <v>758</v>
      </c>
      <c r="U62" s="55">
        <f t="shared" si="2"/>
        <v>958</v>
      </c>
      <c r="V62" s="19"/>
      <c r="AM62" s="19"/>
      <c r="AN62" s="19"/>
      <c r="AO62" s="19"/>
      <c r="AP62" s="19"/>
      <c r="AQ62" s="19"/>
    </row>
    <row r="63" spans="1:43" ht="27.75">
      <c r="A63" s="99"/>
      <c r="B63" s="102"/>
      <c r="C63" s="23" t="s">
        <v>12</v>
      </c>
      <c r="D63" s="23" t="s">
        <v>78</v>
      </c>
      <c r="E63" s="23">
        <v>598</v>
      </c>
      <c r="F63" s="23">
        <v>1985</v>
      </c>
      <c r="G63" s="23">
        <v>2</v>
      </c>
      <c r="H63" s="23">
        <v>16</v>
      </c>
      <c r="I63" s="23">
        <v>0</v>
      </c>
      <c r="J63" s="23">
        <v>5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1</v>
      </c>
      <c r="Q63" s="23">
        <v>0</v>
      </c>
      <c r="R63" s="23">
        <v>0</v>
      </c>
      <c r="S63" s="55">
        <f t="shared" si="0"/>
        <v>600</v>
      </c>
      <c r="T63" s="55">
        <f t="shared" si="1"/>
        <v>2007</v>
      </c>
      <c r="U63" s="55">
        <f t="shared" si="2"/>
        <v>2607</v>
      </c>
      <c r="V63" s="19"/>
      <c r="AM63" s="19"/>
      <c r="AN63" s="19"/>
      <c r="AO63" s="19"/>
      <c r="AP63" s="19"/>
      <c r="AQ63" s="19"/>
    </row>
    <row r="64" spans="1:43" ht="27.75">
      <c r="A64" s="99"/>
      <c r="B64" s="101" t="s">
        <v>42</v>
      </c>
      <c r="C64" s="23" t="s">
        <v>12</v>
      </c>
      <c r="D64" s="23" t="s">
        <v>1</v>
      </c>
      <c r="E64" s="23">
        <v>15</v>
      </c>
      <c r="F64" s="23">
        <v>13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55">
        <f t="shared" si="0"/>
        <v>15</v>
      </c>
      <c r="T64" s="55">
        <f t="shared" si="1"/>
        <v>13</v>
      </c>
      <c r="U64" s="55">
        <f t="shared" si="2"/>
        <v>28</v>
      </c>
      <c r="V64" s="19"/>
      <c r="AM64" s="19"/>
      <c r="AN64" s="19"/>
      <c r="AO64" s="19"/>
      <c r="AP64" s="19"/>
      <c r="AQ64" s="19"/>
    </row>
    <row r="65" spans="1:43" ht="27.75">
      <c r="A65" s="99"/>
      <c r="B65" s="102"/>
      <c r="C65" s="23" t="s">
        <v>12</v>
      </c>
      <c r="D65" s="23" t="s">
        <v>78</v>
      </c>
      <c r="E65" s="23">
        <v>70</v>
      </c>
      <c r="F65" s="23">
        <v>59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55">
        <f t="shared" si="0"/>
        <v>70</v>
      </c>
      <c r="T65" s="55">
        <f t="shared" si="1"/>
        <v>59</v>
      </c>
      <c r="U65" s="55">
        <f t="shared" si="2"/>
        <v>129</v>
      </c>
      <c r="V65" s="19"/>
      <c r="AM65" s="19"/>
      <c r="AN65" s="19"/>
      <c r="AO65" s="19"/>
      <c r="AP65" s="19"/>
      <c r="AQ65" s="19"/>
    </row>
    <row r="66" spans="1:43" ht="27.75">
      <c r="A66" s="99"/>
      <c r="B66" s="101" t="s">
        <v>99</v>
      </c>
      <c r="C66" s="23" t="s">
        <v>12</v>
      </c>
      <c r="D66" s="23" t="s">
        <v>1</v>
      </c>
      <c r="E66" s="23">
        <v>51</v>
      </c>
      <c r="F66" s="23">
        <v>39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55">
        <f t="shared" si="0"/>
        <v>51</v>
      </c>
      <c r="T66" s="55">
        <f t="shared" si="1"/>
        <v>39</v>
      </c>
      <c r="U66" s="55">
        <f t="shared" si="2"/>
        <v>90</v>
      </c>
      <c r="V66" s="19"/>
      <c r="AM66" s="19"/>
      <c r="AN66" s="19"/>
      <c r="AO66" s="19"/>
      <c r="AP66" s="19"/>
      <c r="AQ66" s="19"/>
    </row>
    <row r="67" spans="1:43" ht="27.75">
      <c r="A67" s="99"/>
      <c r="B67" s="102"/>
      <c r="C67" s="23" t="s">
        <v>12</v>
      </c>
      <c r="D67" s="23" t="s">
        <v>78</v>
      </c>
      <c r="E67" s="23">
        <v>264</v>
      </c>
      <c r="F67" s="23">
        <v>332</v>
      </c>
      <c r="G67" s="23">
        <v>1</v>
      </c>
      <c r="H67" s="23">
        <v>2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1</v>
      </c>
      <c r="Q67" s="23">
        <v>0</v>
      </c>
      <c r="R67" s="23">
        <v>0</v>
      </c>
      <c r="S67" s="55">
        <f t="shared" si="0"/>
        <v>265</v>
      </c>
      <c r="T67" s="55">
        <f t="shared" si="1"/>
        <v>335</v>
      </c>
      <c r="U67" s="55">
        <f t="shared" si="2"/>
        <v>600</v>
      </c>
      <c r="V67" s="19"/>
      <c r="AM67" s="19"/>
      <c r="AN67" s="19"/>
      <c r="AO67" s="19"/>
      <c r="AP67" s="19"/>
      <c r="AQ67" s="19"/>
    </row>
    <row r="68" spans="1:43" ht="27.75">
      <c r="A68" s="99"/>
      <c r="B68" s="101" t="s">
        <v>43</v>
      </c>
      <c r="C68" s="23" t="s">
        <v>12</v>
      </c>
      <c r="D68" s="23" t="s">
        <v>1</v>
      </c>
      <c r="E68" s="23">
        <v>297</v>
      </c>
      <c r="F68" s="23">
        <v>251</v>
      </c>
      <c r="G68" s="23">
        <v>0</v>
      </c>
      <c r="H68" s="23">
        <v>3</v>
      </c>
      <c r="I68" s="23">
        <v>0</v>
      </c>
      <c r="J68" s="23">
        <v>2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55">
        <f t="shared" si="0"/>
        <v>297</v>
      </c>
      <c r="T68" s="55">
        <f t="shared" si="1"/>
        <v>256</v>
      </c>
      <c r="U68" s="55">
        <f t="shared" si="2"/>
        <v>553</v>
      </c>
      <c r="V68" s="19"/>
      <c r="AM68" s="19"/>
      <c r="AN68" s="19"/>
      <c r="AO68" s="19"/>
      <c r="AP68" s="19"/>
      <c r="AQ68" s="19"/>
    </row>
    <row r="69" spans="1:43" ht="27.75">
      <c r="A69" s="99"/>
      <c r="B69" s="102"/>
      <c r="C69" s="23" t="s">
        <v>12</v>
      </c>
      <c r="D69" s="23" t="s">
        <v>78</v>
      </c>
      <c r="E69" s="23">
        <v>741</v>
      </c>
      <c r="F69" s="23">
        <v>809</v>
      </c>
      <c r="G69" s="23">
        <v>1</v>
      </c>
      <c r="H69" s="23">
        <v>9</v>
      </c>
      <c r="I69" s="23">
        <v>0</v>
      </c>
      <c r="J69" s="23">
        <v>3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3</v>
      </c>
      <c r="Q69" s="23">
        <v>0</v>
      </c>
      <c r="R69" s="23">
        <v>0</v>
      </c>
      <c r="S69" s="55">
        <f aca="true" t="shared" si="7" ref="S69:S132">Q69+O69+M69+K69+I69+G69+E69</f>
        <v>742</v>
      </c>
      <c r="T69" s="55">
        <f aca="true" t="shared" si="8" ref="T69:T132">R69+P69+N69+L69+J69+H69+F69</f>
        <v>824</v>
      </c>
      <c r="U69" s="55">
        <f aca="true" t="shared" si="9" ref="U69:U132">T69+S69</f>
        <v>1566</v>
      </c>
      <c r="V69" s="19"/>
      <c r="AM69" s="19"/>
      <c r="AN69" s="19"/>
      <c r="AO69" s="19"/>
      <c r="AP69" s="19"/>
      <c r="AQ69" s="19"/>
    </row>
    <row r="70" spans="1:43" ht="27.75">
      <c r="A70" s="99"/>
      <c r="B70" s="101" t="s">
        <v>44</v>
      </c>
      <c r="C70" s="23" t="s">
        <v>12</v>
      </c>
      <c r="D70" s="23" t="s">
        <v>1</v>
      </c>
      <c r="E70" s="23">
        <v>205</v>
      </c>
      <c r="F70" s="23">
        <v>255</v>
      </c>
      <c r="G70" s="23">
        <v>0</v>
      </c>
      <c r="H70" s="23">
        <v>2</v>
      </c>
      <c r="I70" s="23">
        <v>1</v>
      </c>
      <c r="J70" s="23">
        <v>2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55">
        <f t="shared" si="7"/>
        <v>206</v>
      </c>
      <c r="T70" s="55">
        <f t="shared" si="8"/>
        <v>259</v>
      </c>
      <c r="U70" s="55">
        <f t="shared" si="9"/>
        <v>465</v>
      </c>
      <c r="V70" s="19"/>
      <c r="AM70" s="19"/>
      <c r="AN70" s="19"/>
      <c r="AO70" s="19"/>
      <c r="AP70" s="19"/>
      <c r="AQ70" s="19"/>
    </row>
    <row r="71" spans="1:43" ht="27.75">
      <c r="A71" s="99"/>
      <c r="B71" s="102"/>
      <c r="C71" s="23" t="s">
        <v>12</v>
      </c>
      <c r="D71" s="23" t="s">
        <v>78</v>
      </c>
      <c r="E71" s="23">
        <v>755</v>
      </c>
      <c r="F71" s="23">
        <v>799</v>
      </c>
      <c r="G71" s="23">
        <v>3</v>
      </c>
      <c r="H71" s="23">
        <v>4</v>
      </c>
      <c r="I71" s="23">
        <v>1</v>
      </c>
      <c r="J71" s="23">
        <v>5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55">
        <f t="shared" si="7"/>
        <v>759</v>
      </c>
      <c r="T71" s="55">
        <f t="shared" si="8"/>
        <v>808</v>
      </c>
      <c r="U71" s="55">
        <f t="shared" si="9"/>
        <v>1567</v>
      </c>
      <c r="V71" s="19"/>
      <c r="AM71" s="19"/>
      <c r="AN71" s="19"/>
      <c r="AO71" s="19"/>
      <c r="AP71" s="19"/>
      <c r="AQ71" s="19"/>
    </row>
    <row r="72" spans="1:43" ht="27.75">
      <c r="A72" s="99"/>
      <c r="B72" s="101" t="s">
        <v>45</v>
      </c>
      <c r="C72" s="23" t="s">
        <v>12</v>
      </c>
      <c r="D72" s="23" t="s">
        <v>1</v>
      </c>
      <c r="E72" s="23">
        <v>136</v>
      </c>
      <c r="F72" s="23">
        <v>183</v>
      </c>
      <c r="G72" s="23">
        <v>1</v>
      </c>
      <c r="H72" s="23">
        <v>2</v>
      </c>
      <c r="I72" s="23">
        <v>1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55">
        <f t="shared" si="7"/>
        <v>138</v>
      </c>
      <c r="T72" s="55">
        <f t="shared" si="8"/>
        <v>185</v>
      </c>
      <c r="U72" s="55">
        <f t="shared" si="9"/>
        <v>323</v>
      </c>
      <c r="V72" s="19"/>
      <c r="AM72" s="19"/>
      <c r="AN72" s="19"/>
      <c r="AO72" s="19"/>
      <c r="AP72" s="19"/>
      <c r="AQ72" s="19"/>
    </row>
    <row r="73" spans="1:43" ht="27.75">
      <c r="A73" s="99"/>
      <c r="B73" s="102"/>
      <c r="C73" s="23" t="s">
        <v>12</v>
      </c>
      <c r="D73" s="23" t="s">
        <v>78</v>
      </c>
      <c r="E73" s="23">
        <v>456</v>
      </c>
      <c r="F73" s="23">
        <v>608</v>
      </c>
      <c r="G73" s="23">
        <v>10</v>
      </c>
      <c r="H73" s="23">
        <v>10</v>
      </c>
      <c r="I73" s="23">
        <v>2</v>
      </c>
      <c r="J73" s="23">
        <v>2</v>
      </c>
      <c r="K73" s="23">
        <v>0</v>
      </c>
      <c r="L73" s="23">
        <v>0</v>
      </c>
      <c r="M73" s="23">
        <v>0</v>
      </c>
      <c r="N73" s="23">
        <v>0</v>
      </c>
      <c r="O73" s="23">
        <v>1</v>
      </c>
      <c r="P73" s="23">
        <v>0</v>
      </c>
      <c r="Q73" s="23">
        <v>0</v>
      </c>
      <c r="R73" s="23">
        <v>0</v>
      </c>
      <c r="S73" s="55">
        <f t="shared" si="7"/>
        <v>469</v>
      </c>
      <c r="T73" s="55">
        <f t="shared" si="8"/>
        <v>620</v>
      </c>
      <c r="U73" s="55">
        <f t="shared" si="9"/>
        <v>1089</v>
      </c>
      <c r="V73" s="19"/>
      <c r="AM73" s="19"/>
      <c r="AN73" s="19"/>
      <c r="AO73" s="19"/>
      <c r="AP73" s="19"/>
      <c r="AQ73" s="19"/>
    </row>
    <row r="74" spans="1:43" ht="27.75">
      <c r="A74" s="99"/>
      <c r="B74" s="101" t="s">
        <v>46</v>
      </c>
      <c r="C74" s="23" t="s">
        <v>12</v>
      </c>
      <c r="D74" s="23" t="s">
        <v>1</v>
      </c>
      <c r="E74" s="23">
        <v>83</v>
      </c>
      <c r="F74" s="23">
        <v>155</v>
      </c>
      <c r="G74" s="23">
        <v>1</v>
      </c>
      <c r="H74" s="23">
        <v>7</v>
      </c>
      <c r="I74" s="23">
        <v>1</v>
      </c>
      <c r="J74" s="23">
        <v>1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55">
        <f t="shared" si="7"/>
        <v>85</v>
      </c>
      <c r="T74" s="55">
        <f t="shared" si="8"/>
        <v>163</v>
      </c>
      <c r="U74" s="55">
        <f t="shared" si="9"/>
        <v>248</v>
      </c>
      <c r="V74" s="19"/>
      <c r="AM74" s="19"/>
      <c r="AN74" s="19"/>
      <c r="AO74" s="19"/>
      <c r="AP74" s="19"/>
      <c r="AQ74" s="19"/>
    </row>
    <row r="75" spans="1:43" ht="27.75">
      <c r="A75" s="99"/>
      <c r="B75" s="102"/>
      <c r="C75" s="23" t="s">
        <v>12</v>
      </c>
      <c r="D75" s="23" t="s">
        <v>78</v>
      </c>
      <c r="E75" s="23">
        <v>444</v>
      </c>
      <c r="F75" s="23">
        <v>463</v>
      </c>
      <c r="G75" s="23">
        <v>3</v>
      </c>
      <c r="H75" s="23">
        <v>18</v>
      </c>
      <c r="I75" s="23">
        <v>1</v>
      </c>
      <c r="J75" s="23">
        <v>5</v>
      </c>
      <c r="K75" s="23">
        <v>1</v>
      </c>
      <c r="L75" s="23">
        <v>0</v>
      </c>
      <c r="M75" s="23">
        <v>0</v>
      </c>
      <c r="N75" s="23">
        <v>0</v>
      </c>
      <c r="O75" s="23">
        <v>1</v>
      </c>
      <c r="P75" s="23">
        <v>0</v>
      </c>
      <c r="Q75" s="23">
        <v>0</v>
      </c>
      <c r="R75" s="23">
        <v>0</v>
      </c>
      <c r="S75" s="55">
        <f t="shared" si="7"/>
        <v>450</v>
      </c>
      <c r="T75" s="55">
        <f t="shared" si="8"/>
        <v>486</v>
      </c>
      <c r="U75" s="55">
        <f t="shared" si="9"/>
        <v>936</v>
      </c>
      <c r="V75" s="19"/>
      <c r="AM75" s="19"/>
      <c r="AN75" s="19"/>
      <c r="AO75" s="19"/>
      <c r="AP75" s="19"/>
      <c r="AQ75" s="19"/>
    </row>
    <row r="76" spans="1:43" ht="27.75">
      <c r="A76" s="99"/>
      <c r="B76" s="101" t="s">
        <v>47</v>
      </c>
      <c r="C76" s="23" t="s">
        <v>12</v>
      </c>
      <c r="D76" s="23" t="s">
        <v>1</v>
      </c>
      <c r="E76" s="23">
        <v>91</v>
      </c>
      <c r="F76" s="23">
        <v>62</v>
      </c>
      <c r="G76" s="23">
        <v>1</v>
      </c>
      <c r="H76" s="23">
        <v>0</v>
      </c>
      <c r="I76" s="23">
        <v>2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55">
        <f t="shared" si="7"/>
        <v>94</v>
      </c>
      <c r="T76" s="55">
        <f t="shared" si="8"/>
        <v>62</v>
      </c>
      <c r="U76" s="55">
        <f t="shared" si="9"/>
        <v>156</v>
      </c>
      <c r="V76" s="19"/>
      <c r="AM76" s="19"/>
      <c r="AN76" s="19"/>
      <c r="AO76" s="19"/>
      <c r="AP76" s="19"/>
      <c r="AQ76" s="19"/>
    </row>
    <row r="77" spans="1:43" ht="27.75">
      <c r="A77" s="99"/>
      <c r="B77" s="102"/>
      <c r="C77" s="23" t="s">
        <v>12</v>
      </c>
      <c r="D77" s="23" t="s">
        <v>78</v>
      </c>
      <c r="E77" s="23">
        <v>337</v>
      </c>
      <c r="F77" s="23">
        <v>252</v>
      </c>
      <c r="G77" s="23">
        <v>198</v>
      </c>
      <c r="H77" s="23">
        <v>152</v>
      </c>
      <c r="I77" s="23">
        <v>2</v>
      </c>
      <c r="J77" s="23">
        <v>2</v>
      </c>
      <c r="K77" s="23">
        <v>1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55">
        <f t="shared" si="7"/>
        <v>538</v>
      </c>
      <c r="T77" s="55">
        <f t="shared" si="8"/>
        <v>406</v>
      </c>
      <c r="U77" s="55">
        <f t="shared" si="9"/>
        <v>944</v>
      </c>
      <c r="V77" s="19"/>
      <c r="AM77" s="19"/>
      <c r="AN77" s="19"/>
      <c r="AO77" s="19"/>
      <c r="AP77" s="19"/>
      <c r="AQ77" s="19"/>
    </row>
    <row r="78" spans="1:43" ht="27.75">
      <c r="A78" s="99"/>
      <c r="B78" s="103" t="s">
        <v>48</v>
      </c>
      <c r="C78" s="22" t="s">
        <v>12</v>
      </c>
      <c r="D78" s="22" t="s">
        <v>1</v>
      </c>
      <c r="E78" s="22">
        <f>E76+E74+E72+E70+E68+E66+E64+E62+E60+E58</f>
        <v>2552</v>
      </c>
      <c r="F78" s="24">
        <f aca="true" t="shared" si="10" ref="F78:R78">F76+F74+F72+F70+F68+F66+F64+F62+F60+F58</f>
        <v>3567</v>
      </c>
      <c r="G78" s="24">
        <f t="shared" si="10"/>
        <v>14</v>
      </c>
      <c r="H78" s="24">
        <f t="shared" si="10"/>
        <v>26</v>
      </c>
      <c r="I78" s="24">
        <f t="shared" si="10"/>
        <v>11</v>
      </c>
      <c r="J78" s="24">
        <f t="shared" si="10"/>
        <v>12</v>
      </c>
      <c r="K78" s="24">
        <f t="shared" si="10"/>
        <v>0</v>
      </c>
      <c r="L78" s="24">
        <f t="shared" si="10"/>
        <v>0</v>
      </c>
      <c r="M78" s="24">
        <f t="shared" si="10"/>
        <v>0</v>
      </c>
      <c r="N78" s="24">
        <f t="shared" si="10"/>
        <v>5</v>
      </c>
      <c r="O78" s="24">
        <f t="shared" si="10"/>
        <v>2</v>
      </c>
      <c r="P78" s="24">
        <f t="shared" si="10"/>
        <v>11</v>
      </c>
      <c r="Q78" s="24">
        <f t="shared" si="10"/>
        <v>0</v>
      </c>
      <c r="R78" s="24">
        <f t="shared" si="10"/>
        <v>0</v>
      </c>
      <c r="S78" s="55">
        <f t="shared" si="7"/>
        <v>2579</v>
      </c>
      <c r="T78" s="55">
        <f t="shared" si="8"/>
        <v>3621</v>
      </c>
      <c r="U78" s="55">
        <f t="shared" si="9"/>
        <v>6200</v>
      </c>
      <c r="V78" s="19"/>
      <c r="AM78" s="19"/>
      <c r="AN78" s="19"/>
      <c r="AO78" s="19"/>
      <c r="AP78" s="19"/>
      <c r="AQ78" s="19"/>
    </row>
    <row r="79" spans="1:43" ht="27.75">
      <c r="A79" s="100"/>
      <c r="B79" s="104"/>
      <c r="C79" s="22" t="s">
        <v>12</v>
      </c>
      <c r="D79" s="22" t="s">
        <v>78</v>
      </c>
      <c r="E79" s="22">
        <f>E77+E75+E73+E71+E69+E67+E65+E63+E61+E59</f>
        <v>8660</v>
      </c>
      <c r="F79" s="22">
        <f aca="true" t="shared" si="11" ref="F79:R79">F77+F75+F73+F71+F69+F67+F65+F63+F61+F59</f>
        <v>10913</v>
      </c>
      <c r="G79" s="22">
        <f t="shared" si="11"/>
        <v>263</v>
      </c>
      <c r="H79" s="22">
        <f t="shared" si="11"/>
        <v>311</v>
      </c>
      <c r="I79" s="22">
        <f t="shared" si="11"/>
        <v>27</v>
      </c>
      <c r="J79" s="22">
        <f t="shared" si="11"/>
        <v>65</v>
      </c>
      <c r="K79" s="22">
        <f t="shared" si="11"/>
        <v>2</v>
      </c>
      <c r="L79" s="22">
        <f t="shared" si="11"/>
        <v>0</v>
      </c>
      <c r="M79" s="22">
        <f t="shared" si="11"/>
        <v>0</v>
      </c>
      <c r="N79" s="22">
        <f t="shared" si="11"/>
        <v>5</v>
      </c>
      <c r="O79" s="22">
        <f t="shared" si="11"/>
        <v>10</v>
      </c>
      <c r="P79" s="22">
        <f t="shared" si="11"/>
        <v>16</v>
      </c>
      <c r="Q79" s="22">
        <f t="shared" si="11"/>
        <v>2</v>
      </c>
      <c r="R79" s="22">
        <f t="shared" si="11"/>
        <v>0</v>
      </c>
      <c r="S79" s="55">
        <f t="shared" si="7"/>
        <v>8964</v>
      </c>
      <c r="T79" s="55">
        <f t="shared" si="8"/>
        <v>11310</v>
      </c>
      <c r="U79" s="55">
        <f t="shared" si="9"/>
        <v>20274</v>
      </c>
      <c r="V79" s="19"/>
      <c r="AM79" s="19"/>
      <c r="AN79" s="19"/>
      <c r="AO79" s="19"/>
      <c r="AP79" s="19"/>
      <c r="AQ79" s="19"/>
    </row>
    <row r="80" spans="1:43" ht="26.25" customHeight="1">
      <c r="A80" s="98" t="s">
        <v>49</v>
      </c>
      <c r="B80" s="101" t="s">
        <v>236</v>
      </c>
      <c r="C80" s="23" t="s">
        <v>18</v>
      </c>
      <c r="D80" s="23" t="s">
        <v>1</v>
      </c>
      <c r="E80" s="23">
        <v>110</v>
      </c>
      <c r="F80" s="23">
        <v>273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55">
        <f t="shared" si="7"/>
        <v>110</v>
      </c>
      <c r="T80" s="55">
        <f t="shared" si="8"/>
        <v>273</v>
      </c>
      <c r="U80" s="55">
        <f t="shared" si="9"/>
        <v>383</v>
      </c>
      <c r="V80" s="19"/>
      <c r="AM80" s="19"/>
      <c r="AN80" s="19"/>
      <c r="AO80" s="19"/>
      <c r="AP80" s="19"/>
      <c r="AQ80" s="19"/>
    </row>
    <row r="81" spans="1:43" ht="27.75">
      <c r="A81" s="99"/>
      <c r="B81" s="102"/>
      <c r="C81" s="23" t="s">
        <v>18</v>
      </c>
      <c r="D81" s="23" t="s">
        <v>78</v>
      </c>
      <c r="E81" s="23">
        <v>982</v>
      </c>
      <c r="F81" s="23">
        <v>1165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55">
        <f t="shared" si="7"/>
        <v>982</v>
      </c>
      <c r="T81" s="55">
        <f t="shared" si="8"/>
        <v>1165</v>
      </c>
      <c r="U81" s="55">
        <f t="shared" si="9"/>
        <v>2147</v>
      </c>
      <c r="V81" s="19"/>
      <c r="AM81" s="19"/>
      <c r="AN81" s="19"/>
      <c r="AO81" s="19"/>
      <c r="AP81" s="19"/>
      <c r="AQ81" s="19"/>
    </row>
    <row r="82" spans="1:43" ht="27.75">
      <c r="A82" s="99"/>
      <c r="B82" s="101" t="s">
        <v>307</v>
      </c>
      <c r="C82" s="23" t="s">
        <v>18</v>
      </c>
      <c r="D82" s="23" t="s">
        <v>1</v>
      </c>
      <c r="E82" s="23">
        <v>38</v>
      </c>
      <c r="F82" s="23">
        <v>100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55">
        <f t="shared" si="7"/>
        <v>38</v>
      </c>
      <c r="T82" s="55">
        <f t="shared" si="8"/>
        <v>100</v>
      </c>
      <c r="U82" s="55">
        <f t="shared" si="9"/>
        <v>138</v>
      </c>
      <c r="V82" s="19"/>
      <c r="AM82" s="19"/>
      <c r="AN82" s="19"/>
      <c r="AO82" s="19"/>
      <c r="AP82" s="19"/>
      <c r="AQ82" s="19"/>
    </row>
    <row r="83" spans="1:43" ht="27.75">
      <c r="A83" s="99"/>
      <c r="B83" s="102"/>
      <c r="C83" s="23" t="s">
        <v>18</v>
      </c>
      <c r="D83" s="23" t="s">
        <v>78</v>
      </c>
      <c r="E83" s="23">
        <v>342</v>
      </c>
      <c r="F83" s="23">
        <v>503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55">
        <f t="shared" si="7"/>
        <v>342</v>
      </c>
      <c r="T83" s="55">
        <f t="shared" si="8"/>
        <v>503</v>
      </c>
      <c r="U83" s="55">
        <f t="shared" si="9"/>
        <v>845</v>
      </c>
      <c r="V83" s="19"/>
      <c r="AM83" s="19"/>
      <c r="AN83" s="19"/>
      <c r="AO83" s="19"/>
      <c r="AP83" s="19"/>
      <c r="AQ83" s="19"/>
    </row>
    <row r="84" spans="1:43" ht="27.75">
      <c r="A84" s="99"/>
      <c r="B84" s="101" t="s">
        <v>101</v>
      </c>
      <c r="C84" s="23" t="s">
        <v>18</v>
      </c>
      <c r="D84" s="23" t="s">
        <v>1</v>
      </c>
      <c r="E84" s="23">
        <v>159</v>
      </c>
      <c r="F84" s="23">
        <v>325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55">
        <f t="shared" si="7"/>
        <v>159</v>
      </c>
      <c r="T84" s="55">
        <f t="shared" si="8"/>
        <v>325</v>
      </c>
      <c r="U84" s="55">
        <f t="shared" si="9"/>
        <v>484</v>
      </c>
      <c r="V84" s="19"/>
      <c r="AM84" s="19"/>
      <c r="AN84" s="19"/>
      <c r="AO84" s="19"/>
      <c r="AP84" s="19"/>
      <c r="AQ84" s="19"/>
    </row>
    <row r="85" spans="1:43" ht="27.75">
      <c r="A85" s="99"/>
      <c r="B85" s="102"/>
      <c r="C85" s="23" t="s">
        <v>18</v>
      </c>
      <c r="D85" s="23" t="s">
        <v>78</v>
      </c>
      <c r="E85" s="23">
        <v>1201</v>
      </c>
      <c r="F85" s="23">
        <v>1557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55">
        <f t="shared" si="7"/>
        <v>1201</v>
      </c>
      <c r="T85" s="55">
        <f t="shared" si="8"/>
        <v>1557</v>
      </c>
      <c r="U85" s="55">
        <f t="shared" si="9"/>
        <v>2758</v>
      </c>
      <c r="V85" s="19"/>
      <c r="AM85" s="19"/>
      <c r="AN85" s="19"/>
      <c r="AO85" s="19"/>
      <c r="AP85" s="19"/>
      <c r="AQ85" s="19"/>
    </row>
    <row r="86" spans="1:43" ht="27.75">
      <c r="A86" s="99"/>
      <c r="B86" s="103" t="s">
        <v>50</v>
      </c>
      <c r="C86" s="22" t="s">
        <v>18</v>
      </c>
      <c r="D86" s="22" t="s">
        <v>1</v>
      </c>
      <c r="E86" s="20">
        <f>E84+E82+E80</f>
        <v>307</v>
      </c>
      <c r="F86" s="20">
        <f aca="true" t="shared" si="12" ref="F86:R86">F84+F82+F80</f>
        <v>698</v>
      </c>
      <c r="G86" s="20">
        <f t="shared" si="12"/>
        <v>0</v>
      </c>
      <c r="H86" s="20">
        <f t="shared" si="12"/>
        <v>0</v>
      </c>
      <c r="I86" s="20">
        <f t="shared" si="12"/>
        <v>0</v>
      </c>
      <c r="J86" s="20">
        <f t="shared" si="12"/>
        <v>0</v>
      </c>
      <c r="K86" s="20">
        <f t="shared" si="12"/>
        <v>0</v>
      </c>
      <c r="L86" s="20">
        <f t="shared" si="12"/>
        <v>0</v>
      </c>
      <c r="M86" s="20">
        <f t="shared" si="12"/>
        <v>0</v>
      </c>
      <c r="N86" s="20">
        <f t="shared" si="12"/>
        <v>0</v>
      </c>
      <c r="O86" s="20">
        <f t="shared" si="12"/>
        <v>0</v>
      </c>
      <c r="P86" s="20">
        <f t="shared" si="12"/>
        <v>0</v>
      </c>
      <c r="Q86" s="20">
        <f t="shared" si="12"/>
        <v>0</v>
      </c>
      <c r="R86" s="20">
        <f t="shared" si="12"/>
        <v>0</v>
      </c>
      <c r="S86" s="55">
        <f t="shared" si="7"/>
        <v>307</v>
      </c>
      <c r="T86" s="55">
        <f t="shared" si="8"/>
        <v>698</v>
      </c>
      <c r="U86" s="55">
        <f t="shared" si="9"/>
        <v>1005</v>
      </c>
      <c r="V86" s="19"/>
      <c r="AM86" s="19"/>
      <c r="AN86" s="19"/>
      <c r="AO86" s="19"/>
      <c r="AP86" s="19"/>
      <c r="AQ86" s="19"/>
    </row>
    <row r="87" spans="1:43" ht="27.75">
      <c r="A87" s="100"/>
      <c r="B87" s="104"/>
      <c r="C87" s="22" t="s">
        <v>18</v>
      </c>
      <c r="D87" s="22" t="s">
        <v>78</v>
      </c>
      <c r="E87" s="20">
        <f>E85+E83+E81</f>
        <v>2525</v>
      </c>
      <c r="F87" s="20">
        <f aca="true" t="shared" si="13" ref="F87:R87">F85+F83+F81</f>
        <v>3225</v>
      </c>
      <c r="G87" s="20">
        <f t="shared" si="13"/>
        <v>0</v>
      </c>
      <c r="H87" s="20">
        <f t="shared" si="13"/>
        <v>0</v>
      </c>
      <c r="I87" s="20">
        <f t="shared" si="13"/>
        <v>0</v>
      </c>
      <c r="J87" s="20">
        <f t="shared" si="13"/>
        <v>0</v>
      </c>
      <c r="K87" s="20">
        <f t="shared" si="13"/>
        <v>0</v>
      </c>
      <c r="L87" s="20">
        <f t="shared" si="13"/>
        <v>0</v>
      </c>
      <c r="M87" s="20">
        <f t="shared" si="13"/>
        <v>0</v>
      </c>
      <c r="N87" s="20">
        <f t="shared" si="13"/>
        <v>0</v>
      </c>
      <c r="O87" s="20">
        <f t="shared" si="13"/>
        <v>0</v>
      </c>
      <c r="P87" s="20">
        <f t="shared" si="13"/>
        <v>0</v>
      </c>
      <c r="Q87" s="20">
        <f t="shared" si="13"/>
        <v>0</v>
      </c>
      <c r="R87" s="20">
        <f t="shared" si="13"/>
        <v>0</v>
      </c>
      <c r="S87" s="55">
        <f t="shared" si="7"/>
        <v>2525</v>
      </c>
      <c r="T87" s="55">
        <f t="shared" si="8"/>
        <v>3225</v>
      </c>
      <c r="U87" s="55">
        <f t="shared" si="9"/>
        <v>5750</v>
      </c>
      <c r="V87" s="19"/>
      <c r="AM87" s="19"/>
      <c r="AN87" s="19"/>
      <c r="AO87" s="19"/>
      <c r="AP87" s="19"/>
      <c r="AQ87" s="19"/>
    </row>
    <row r="88" spans="1:43" ht="26.25" customHeight="1">
      <c r="A88" s="98" t="s">
        <v>51</v>
      </c>
      <c r="B88" s="101" t="s">
        <v>52</v>
      </c>
      <c r="C88" s="23" t="s">
        <v>12</v>
      </c>
      <c r="D88" s="23" t="s">
        <v>1</v>
      </c>
      <c r="E88" s="23">
        <v>165</v>
      </c>
      <c r="F88" s="23">
        <v>133</v>
      </c>
      <c r="G88" s="23">
        <v>2</v>
      </c>
      <c r="H88" s="23">
        <v>2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1</v>
      </c>
      <c r="P88" s="23">
        <v>0</v>
      </c>
      <c r="Q88" s="23">
        <v>0</v>
      </c>
      <c r="R88" s="23">
        <v>0</v>
      </c>
      <c r="S88" s="55">
        <f t="shared" si="7"/>
        <v>168</v>
      </c>
      <c r="T88" s="55">
        <f t="shared" si="8"/>
        <v>135</v>
      </c>
      <c r="U88" s="55">
        <f t="shared" si="9"/>
        <v>303</v>
      </c>
      <c r="V88" s="19"/>
      <c r="AM88" s="19"/>
      <c r="AN88" s="19"/>
      <c r="AO88" s="19"/>
      <c r="AP88" s="19"/>
      <c r="AQ88" s="19"/>
    </row>
    <row r="89" spans="1:43" ht="27.75">
      <c r="A89" s="99"/>
      <c r="B89" s="102"/>
      <c r="C89" s="23" t="s">
        <v>12</v>
      </c>
      <c r="D89" s="23" t="s">
        <v>78</v>
      </c>
      <c r="E89" s="23">
        <v>507</v>
      </c>
      <c r="F89" s="23">
        <v>400</v>
      </c>
      <c r="G89" s="23">
        <v>6</v>
      </c>
      <c r="H89" s="23">
        <v>7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3</v>
      </c>
      <c r="P89" s="23">
        <v>1</v>
      </c>
      <c r="Q89" s="23">
        <v>1</v>
      </c>
      <c r="R89" s="23">
        <v>1</v>
      </c>
      <c r="S89" s="55">
        <f t="shared" si="7"/>
        <v>517</v>
      </c>
      <c r="T89" s="55">
        <f t="shared" si="8"/>
        <v>409</v>
      </c>
      <c r="U89" s="55">
        <f t="shared" si="9"/>
        <v>926</v>
      </c>
      <c r="V89" s="19"/>
      <c r="AM89" s="19"/>
      <c r="AN89" s="19"/>
      <c r="AO89" s="19"/>
      <c r="AP89" s="19"/>
      <c r="AQ89" s="19"/>
    </row>
    <row r="90" spans="1:43" ht="27.75">
      <c r="A90" s="99"/>
      <c r="B90" s="101" t="s">
        <v>35</v>
      </c>
      <c r="C90" s="23" t="s">
        <v>12</v>
      </c>
      <c r="D90" s="23" t="s">
        <v>1</v>
      </c>
      <c r="E90" s="23">
        <v>281</v>
      </c>
      <c r="F90" s="23">
        <v>160</v>
      </c>
      <c r="G90" s="23">
        <v>8</v>
      </c>
      <c r="H90" s="23">
        <v>8</v>
      </c>
      <c r="I90" s="23">
        <v>0</v>
      </c>
      <c r="J90" s="23">
        <v>0</v>
      </c>
      <c r="K90" s="23">
        <v>2</v>
      </c>
      <c r="L90" s="23">
        <v>0</v>
      </c>
      <c r="M90" s="23">
        <v>1</v>
      </c>
      <c r="N90" s="23">
        <v>0</v>
      </c>
      <c r="O90" s="23">
        <v>2</v>
      </c>
      <c r="P90" s="23">
        <v>2</v>
      </c>
      <c r="Q90" s="23">
        <v>0</v>
      </c>
      <c r="R90" s="23">
        <v>1</v>
      </c>
      <c r="S90" s="55">
        <f t="shared" si="7"/>
        <v>294</v>
      </c>
      <c r="T90" s="55">
        <f t="shared" si="8"/>
        <v>171</v>
      </c>
      <c r="U90" s="55">
        <f t="shared" si="9"/>
        <v>465</v>
      </c>
      <c r="V90" s="19"/>
      <c r="AM90" s="19"/>
      <c r="AN90" s="19"/>
      <c r="AO90" s="19"/>
      <c r="AP90" s="19"/>
      <c r="AQ90" s="19"/>
    </row>
    <row r="91" spans="1:43" ht="27.75">
      <c r="A91" s="99"/>
      <c r="B91" s="102"/>
      <c r="C91" s="23" t="s">
        <v>12</v>
      </c>
      <c r="D91" s="23" t="s">
        <v>78</v>
      </c>
      <c r="E91" s="23">
        <v>992</v>
      </c>
      <c r="F91" s="23">
        <v>819</v>
      </c>
      <c r="G91" s="23">
        <v>18</v>
      </c>
      <c r="H91" s="23">
        <v>26</v>
      </c>
      <c r="I91" s="23">
        <v>0</v>
      </c>
      <c r="J91" s="23">
        <v>1</v>
      </c>
      <c r="K91" s="23">
        <v>4</v>
      </c>
      <c r="L91" s="23">
        <v>1</v>
      </c>
      <c r="M91" s="23">
        <v>3</v>
      </c>
      <c r="N91" s="23">
        <v>2</v>
      </c>
      <c r="O91" s="23">
        <v>6</v>
      </c>
      <c r="P91" s="23">
        <v>8</v>
      </c>
      <c r="Q91" s="23">
        <v>0</v>
      </c>
      <c r="R91" s="23">
        <v>4</v>
      </c>
      <c r="S91" s="55">
        <f t="shared" si="7"/>
        <v>1023</v>
      </c>
      <c r="T91" s="55">
        <f t="shared" si="8"/>
        <v>861</v>
      </c>
      <c r="U91" s="55">
        <f t="shared" si="9"/>
        <v>1884</v>
      </c>
      <c r="V91" s="19"/>
      <c r="AM91" s="19"/>
      <c r="AN91" s="19"/>
      <c r="AO91" s="19"/>
      <c r="AP91" s="19"/>
      <c r="AQ91" s="19"/>
    </row>
    <row r="92" spans="1:43" ht="27.75">
      <c r="A92" s="99"/>
      <c r="B92" s="101" t="s">
        <v>53</v>
      </c>
      <c r="C92" s="23" t="s">
        <v>12</v>
      </c>
      <c r="D92" s="23" t="s">
        <v>1</v>
      </c>
      <c r="E92" s="23">
        <v>234</v>
      </c>
      <c r="F92" s="23">
        <v>152</v>
      </c>
      <c r="G92" s="23">
        <v>9</v>
      </c>
      <c r="H92" s="23">
        <v>3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1</v>
      </c>
      <c r="P92" s="23">
        <v>1</v>
      </c>
      <c r="Q92" s="23">
        <v>1</v>
      </c>
      <c r="R92" s="23">
        <v>1</v>
      </c>
      <c r="S92" s="55">
        <f t="shared" si="7"/>
        <v>245</v>
      </c>
      <c r="T92" s="55">
        <f t="shared" si="8"/>
        <v>157</v>
      </c>
      <c r="U92" s="55">
        <f t="shared" si="9"/>
        <v>402</v>
      </c>
      <c r="V92" s="19"/>
      <c r="AM92" s="19"/>
      <c r="AN92" s="19"/>
      <c r="AO92" s="19"/>
      <c r="AP92" s="19"/>
      <c r="AQ92" s="19"/>
    </row>
    <row r="93" spans="1:43" ht="27.75">
      <c r="A93" s="99"/>
      <c r="B93" s="102"/>
      <c r="C93" s="23" t="s">
        <v>12</v>
      </c>
      <c r="D93" s="23" t="s">
        <v>78</v>
      </c>
      <c r="E93" s="23">
        <v>844</v>
      </c>
      <c r="F93" s="23">
        <v>788</v>
      </c>
      <c r="G93" s="23">
        <v>14</v>
      </c>
      <c r="H93" s="23">
        <v>16</v>
      </c>
      <c r="I93" s="23">
        <v>4</v>
      </c>
      <c r="J93" s="23">
        <v>0</v>
      </c>
      <c r="K93" s="23">
        <v>2</v>
      </c>
      <c r="L93" s="23">
        <v>0</v>
      </c>
      <c r="M93" s="23">
        <v>2</v>
      </c>
      <c r="N93" s="23">
        <v>0</v>
      </c>
      <c r="O93" s="23">
        <v>3</v>
      </c>
      <c r="P93" s="23">
        <v>3</v>
      </c>
      <c r="Q93" s="23">
        <v>2</v>
      </c>
      <c r="R93" s="23">
        <v>2</v>
      </c>
      <c r="S93" s="55">
        <f t="shared" si="7"/>
        <v>871</v>
      </c>
      <c r="T93" s="55">
        <f t="shared" si="8"/>
        <v>809</v>
      </c>
      <c r="U93" s="55">
        <f t="shared" si="9"/>
        <v>1680</v>
      </c>
      <c r="V93" s="19"/>
      <c r="AM93" s="19"/>
      <c r="AN93" s="19"/>
      <c r="AO93" s="19"/>
      <c r="AP93" s="19"/>
      <c r="AQ93" s="19"/>
    </row>
    <row r="94" spans="1:43" ht="27.75">
      <c r="A94" s="99"/>
      <c r="B94" s="101" t="s">
        <v>54</v>
      </c>
      <c r="C94" s="23" t="s">
        <v>12</v>
      </c>
      <c r="D94" s="23" t="s">
        <v>1</v>
      </c>
      <c r="E94" s="23">
        <v>45</v>
      </c>
      <c r="F94" s="23">
        <v>54</v>
      </c>
      <c r="G94" s="23">
        <v>0</v>
      </c>
      <c r="H94" s="23">
        <v>2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55">
        <f t="shared" si="7"/>
        <v>45</v>
      </c>
      <c r="T94" s="55">
        <f t="shared" si="8"/>
        <v>56</v>
      </c>
      <c r="U94" s="55">
        <f t="shared" si="9"/>
        <v>101</v>
      </c>
      <c r="V94" s="19"/>
      <c r="AM94" s="19"/>
      <c r="AN94" s="19"/>
      <c r="AO94" s="19"/>
      <c r="AP94" s="19"/>
      <c r="AQ94" s="19"/>
    </row>
    <row r="95" spans="1:43" ht="27.75">
      <c r="A95" s="99"/>
      <c r="B95" s="102"/>
      <c r="C95" s="23" t="s">
        <v>12</v>
      </c>
      <c r="D95" s="23" t="s">
        <v>78</v>
      </c>
      <c r="E95" s="23">
        <v>149</v>
      </c>
      <c r="F95" s="23">
        <v>218</v>
      </c>
      <c r="G95" s="23">
        <v>3</v>
      </c>
      <c r="H95" s="23">
        <v>6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55">
        <f t="shared" si="7"/>
        <v>152</v>
      </c>
      <c r="T95" s="55">
        <f t="shared" si="8"/>
        <v>224</v>
      </c>
      <c r="U95" s="55">
        <f t="shared" si="9"/>
        <v>376</v>
      </c>
      <c r="V95" s="19"/>
      <c r="AM95" s="19"/>
      <c r="AN95" s="19"/>
      <c r="AO95" s="19"/>
      <c r="AP95" s="19"/>
      <c r="AQ95" s="19"/>
    </row>
    <row r="96" spans="1:43" ht="27.75">
      <c r="A96" s="99"/>
      <c r="B96" s="101" t="s">
        <v>55</v>
      </c>
      <c r="C96" s="23" t="s">
        <v>12</v>
      </c>
      <c r="D96" s="23" t="s">
        <v>1</v>
      </c>
      <c r="E96" s="23">
        <v>82</v>
      </c>
      <c r="F96" s="23">
        <v>134</v>
      </c>
      <c r="G96" s="23">
        <v>0</v>
      </c>
      <c r="H96" s="23">
        <v>5</v>
      </c>
      <c r="I96" s="23">
        <v>0</v>
      </c>
      <c r="J96" s="23">
        <v>0</v>
      </c>
      <c r="K96" s="23">
        <v>0</v>
      </c>
      <c r="L96" s="23">
        <v>1</v>
      </c>
      <c r="M96" s="23">
        <v>2</v>
      </c>
      <c r="N96" s="23">
        <v>1</v>
      </c>
      <c r="O96" s="23">
        <v>3</v>
      </c>
      <c r="P96" s="23">
        <v>3</v>
      </c>
      <c r="Q96" s="23">
        <v>0</v>
      </c>
      <c r="R96" s="23">
        <v>1</v>
      </c>
      <c r="S96" s="55">
        <f t="shared" si="7"/>
        <v>87</v>
      </c>
      <c r="T96" s="55">
        <f t="shared" si="8"/>
        <v>145</v>
      </c>
      <c r="U96" s="55">
        <f t="shared" si="9"/>
        <v>232</v>
      </c>
      <c r="V96" s="19"/>
      <c r="AM96" s="19"/>
      <c r="AN96" s="19"/>
      <c r="AO96" s="19"/>
      <c r="AP96" s="19"/>
      <c r="AQ96" s="19"/>
    </row>
    <row r="97" spans="1:43" ht="27.75">
      <c r="A97" s="99"/>
      <c r="B97" s="102"/>
      <c r="C97" s="23" t="s">
        <v>12</v>
      </c>
      <c r="D97" s="23" t="s">
        <v>78</v>
      </c>
      <c r="E97" s="23">
        <v>164</v>
      </c>
      <c r="F97" s="23">
        <v>171</v>
      </c>
      <c r="G97" s="23">
        <v>1</v>
      </c>
      <c r="H97" s="23">
        <v>7</v>
      </c>
      <c r="I97" s="23">
        <v>0</v>
      </c>
      <c r="J97" s="23">
        <v>2</v>
      </c>
      <c r="K97" s="23">
        <v>0</v>
      </c>
      <c r="L97" s="23">
        <v>1</v>
      </c>
      <c r="M97" s="23">
        <v>3</v>
      </c>
      <c r="N97" s="23">
        <v>1</v>
      </c>
      <c r="O97" s="23">
        <v>4</v>
      </c>
      <c r="P97" s="23">
        <v>4</v>
      </c>
      <c r="Q97" s="23">
        <v>0</v>
      </c>
      <c r="R97" s="23">
        <v>1</v>
      </c>
      <c r="S97" s="55">
        <f t="shared" si="7"/>
        <v>172</v>
      </c>
      <c r="T97" s="55">
        <f t="shared" si="8"/>
        <v>187</v>
      </c>
      <c r="U97" s="55">
        <f t="shared" si="9"/>
        <v>359</v>
      </c>
      <c r="V97" s="19"/>
      <c r="AM97" s="19"/>
      <c r="AN97" s="19"/>
      <c r="AO97" s="19"/>
      <c r="AP97" s="19"/>
      <c r="AQ97" s="19"/>
    </row>
    <row r="98" spans="1:43" ht="27.75">
      <c r="A98" s="99"/>
      <c r="B98" s="101" t="s">
        <v>56</v>
      </c>
      <c r="C98" s="23" t="s">
        <v>12</v>
      </c>
      <c r="D98" s="23" t="s">
        <v>1</v>
      </c>
      <c r="E98" s="23">
        <v>11</v>
      </c>
      <c r="F98" s="23">
        <v>38</v>
      </c>
      <c r="G98" s="23">
        <v>2</v>
      </c>
      <c r="H98" s="23">
        <v>1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1</v>
      </c>
      <c r="P98" s="23">
        <v>0</v>
      </c>
      <c r="Q98" s="23">
        <v>1</v>
      </c>
      <c r="R98" s="23">
        <v>1</v>
      </c>
      <c r="S98" s="55">
        <f t="shared" si="7"/>
        <v>15</v>
      </c>
      <c r="T98" s="55">
        <f t="shared" si="8"/>
        <v>40</v>
      </c>
      <c r="U98" s="55">
        <f t="shared" si="9"/>
        <v>55</v>
      </c>
      <c r="V98" s="19"/>
      <c r="AM98" s="19"/>
      <c r="AN98" s="19"/>
      <c r="AO98" s="19"/>
      <c r="AP98" s="19"/>
      <c r="AQ98" s="19"/>
    </row>
    <row r="99" spans="1:43" ht="27.75">
      <c r="A99" s="99"/>
      <c r="B99" s="102"/>
      <c r="C99" s="23" t="s">
        <v>12</v>
      </c>
      <c r="D99" s="23" t="s">
        <v>78</v>
      </c>
      <c r="E99" s="23">
        <v>148</v>
      </c>
      <c r="F99" s="23">
        <v>615</v>
      </c>
      <c r="G99" s="23">
        <v>4</v>
      </c>
      <c r="H99" s="23">
        <v>9</v>
      </c>
      <c r="I99" s="23">
        <v>0</v>
      </c>
      <c r="J99" s="23">
        <v>0</v>
      </c>
      <c r="K99" s="23">
        <v>1</v>
      </c>
      <c r="L99" s="23">
        <v>1</v>
      </c>
      <c r="M99" s="23">
        <v>1</v>
      </c>
      <c r="N99" s="23">
        <v>2</v>
      </c>
      <c r="O99" s="23">
        <v>4</v>
      </c>
      <c r="P99" s="23">
        <v>4</v>
      </c>
      <c r="Q99" s="23">
        <v>1</v>
      </c>
      <c r="R99" s="23">
        <v>3</v>
      </c>
      <c r="S99" s="55">
        <f t="shared" si="7"/>
        <v>159</v>
      </c>
      <c r="T99" s="55">
        <f t="shared" si="8"/>
        <v>634</v>
      </c>
      <c r="U99" s="55">
        <f t="shared" si="9"/>
        <v>793</v>
      </c>
      <c r="V99" s="19"/>
      <c r="AM99" s="19"/>
      <c r="AN99" s="19"/>
      <c r="AO99" s="19"/>
      <c r="AP99" s="19"/>
      <c r="AQ99" s="19"/>
    </row>
    <row r="100" spans="1:43" ht="27.75">
      <c r="A100" s="99"/>
      <c r="B100" s="103" t="s">
        <v>33</v>
      </c>
      <c r="C100" s="22" t="s">
        <v>12</v>
      </c>
      <c r="D100" s="22" t="s">
        <v>1</v>
      </c>
      <c r="E100" s="22">
        <f>E98+E96+E94+E92+E90+E88</f>
        <v>818</v>
      </c>
      <c r="F100" s="24">
        <f aca="true" t="shared" si="14" ref="F100:R100">F98+F96+F94+F92+F90+F88</f>
        <v>671</v>
      </c>
      <c r="G100" s="24">
        <f t="shared" si="14"/>
        <v>21</v>
      </c>
      <c r="H100" s="24">
        <f t="shared" si="14"/>
        <v>21</v>
      </c>
      <c r="I100" s="24">
        <f t="shared" si="14"/>
        <v>0</v>
      </c>
      <c r="J100" s="24">
        <f t="shared" si="14"/>
        <v>0</v>
      </c>
      <c r="K100" s="24">
        <f t="shared" si="14"/>
        <v>2</v>
      </c>
      <c r="L100" s="24">
        <f t="shared" si="14"/>
        <v>1</v>
      </c>
      <c r="M100" s="24">
        <f t="shared" si="14"/>
        <v>3</v>
      </c>
      <c r="N100" s="24">
        <f t="shared" si="14"/>
        <v>1</v>
      </c>
      <c r="O100" s="24">
        <f t="shared" si="14"/>
        <v>8</v>
      </c>
      <c r="P100" s="24">
        <f t="shared" si="14"/>
        <v>6</v>
      </c>
      <c r="Q100" s="24">
        <f t="shared" si="14"/>
        <v>2</v>
      </c>
      <c r="R100" s="24">
        <f t="shared" si="14"/>
        <v>4</v>
      </c>
      <c r="S100" s="55">
        <f t="shared" si="7"/>
        <v>854</v>
      </c>
      <c r="T100" s="55">
        <f t="shared" si="8"/>
        <v>704</v>
      </c>
      <c r="U100" s="55">
        <f t="shared" si="9"/>
        <v>1558</v>
      </c>
      <c r="V100" s="19"/>
      <c r="AM100" s="19"/>
      <c r="AN100" s="19"/>
      <c r="AO100" s="19"/>
      <c r="AP100" s="19"/>
      <c r="AQ100" s="19"/>
    </row>
    <row r="101" spans="1:43" ht="27.75">
      <c r="A101" s="100"/>
      <c r="B101" s="104"/>
      <c r="C101" s="22" t="s">
        <v>12</v>
      </c>
      <c r="D101" s="22" t="s">
        <v>78</v>
      </c>
      <c r="E101" s="22">
        <f>E99+E97+E95+E93+E91+E89</f>
        <v>2804</v>
      </c>
      <c r="F101" s="22">
        <f aca="true" t="shared" si="15" ref="F101:R101">F99+F97+F95+F93+F91+F89</f>
        <v>3011</v>
      </c>
      <c r="G101" s="22">
        <f t="shared" si="15"/>
        <v>46</v>
      </c>
      <c r="H101" s="22">
        <f t="shared" si="15"/>
        <v>71</v>
      </c>
      <c r="I101" s="22">
        <f t="shared" si="15"/>
        <v>4</v>
      </c>
      <c r="J101" s="22">
        <f t="shared" si="15"/>
        <v>3</v>
      </c>
      <c r="K101" s="22">
        <f t="shared" si="15"/>
        <v>7</v>
      </c>
      <c r="L101" s="22">
        <f t="shared" si="15"/>
        <v>3</v>
      </c>
      <c r="M101" s="22">
        <f t="shared" si="15"/>
        <v>9</v>
      </c>
      <c r="N101" s="22">
        <f t="shared" si="15"/>
        <v>5</v>
      </c>
      <c r="O101" s="22">
        <f t="shared" si="15"/>
        <v>20</v>
      </c>
      <c r="P101" s="22">
        <f t="shared" si="15"/>
        <v>20</v>
      </c>
      <c r="Q101" s="22">
        <f t="shared" si="15"/>
        <v>4</v>
      </c>
      <c r="R101" s="22">
        <f t="shared" si="15"/>
        <v>11</v>
      </c>
      <c r="S101" s="55">
        <f t="shared" si="7"/>
        <v>2894</v>
      </c>
      <c r="T101" s="55">
        <f t="shared" si="8"/>
        <v>3124</v>
      </c>
      <c r="U101" s="55">
        <f t="shared" si="9"/>
        <v>6018</v>
      </c>
      <c r="V101" s="19"/>
      <c r="AM101" s="19"/>
      <c r="AN101" s="19"/>
      <c r="AO101" s="19"/>
      <c r="AP101" s="19"/>
      <c r="AQ101" s="19"/>
    </row>
    <row r="102" spans="1:43" ht="26.25" customHeight="1">
      <c r="A102" s="98" t="s">
        <v>308</v>
      </c>
      <c r="B102" s="101" t="s">
        <v>53</v>
      </c>
      <c r="C102" s="23" t="s">
        <v>18</v>
      </c>
      <c r="D102" s="23" t="s">
        <v>1</v>
      </c>
      <c r="E102" s="23">
        <v>27</v>
      </c>
      <c r="F102" s="23">
        <v>14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55">
        <f t="shared" si="7"/>
        <v>27</v>
      </c>
      <c r="T102" s="55">
        <f t="shared" si="8"/>
        <v>14</v>
      </c>
      <c r="U102" s="55">
        <f t="shared" si="9"/>
        <v>41</v>
      </c>
      <c r="V102" s="19"/>
      <c r="AM102" s="19"/>
      <c r="AN102" s="19"/>
      <c r="AO102" s="19"/>
      <c r="AP102" s="19"/>
      <c r="AQ102" s="19"/>
    </row>
    <row r="103" spans="1:43" ht="27.75">
      <c r="A103" s="99"/>
      <c r="B103" s="102"/>
      <c r="C103" s="23" t="s">
        <v>18</v>
      </c>
      <c r="D103" s="23" t="s">
        <v>78</v>
      </c>
      <c r="E103" s="23">
        <v>97</v>
      </c>
      <c r="F103" s="23">
        <v>97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55">
        <f t="shared" si="7"/>
        <v>97</v>
      </c>
      <c r="T103" s="55">
        <f t="shared" si="8"/>
        <v>97</v>
      </c>
      <c r="U103" s="55">
        <f t="shared" si="9"/>
        <v>194</v>
      </c>
      <c r="V103" s="19"/>
      <c r="AM103" s="19"/>
      <c r="AN103" s="19"/>
      <c r="AO103" s="19"/>
      <c r="AP103" s="19"/>
      <c r="AQ103" s="19"/>
    </row>
    <row r="104" spans="1:43" ht="27.75">
      <c r="A104" s="99"/>
      <c r="B104" s="101" t="s">
        <v>119</v>
      </c>
      <c r="C104" s="23" t="s">
        <v>18</v>
      </c>
      <c r="D104" s="23" t="s">
        <v>1</v>
      </c>
      <c r="E104" s="23">
        <v>24</v>
      </c>
      <c r="F104" s="23">
        <v>12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55">
        <f t="shared" si="7"/>
        <v>24</v>
      </c>
      <c r="T104" s="55">
        <f t="shared" si="8"/>
        <v>12</v>
      </c>
      <c r="U104" s="55">
        <f t="shared" si="9"/>
        <v>36</v>
      </c>
      <c r="V104" s="19"/>
      <c r="AM104" s="19"/>
      <c r="AN104" s="19"/>
      <c r="AO104" s="19"/>
      <c r="AP104" s="19"/>
      <c r="AQ104" s="19"/>
    </row>
    <row r="105" spans="1:43" ht="27.75">
      <c r="A105" s="99"/>
      <c r="B105" s="102"/>
      <c r="C105" s="23" t="s">
        <v>18</v>
      </c>
      <c r="D105" s="23" t="s">
        <v>78</v>
      </c>
      <c r="E105" s="23">
        <v>142</v>
      </c>
      <c r="F105" s="23">
        <v>183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55">
        <f t="shared" si="7"/>
        <v>142</v>
      </c>
      <c r="T105" s="55">
        <f t="shared" si="8"/>
        <v>183</v>
      </c>
      <c r="U105" s="55">
        <f t="shared" si="9"/>
        <v>325</v>
      </c>
      <c r="V105" s="19"/>
      <c r="AM105" s="19"/>
      <c r="AN105" s="19"/>
      <c r="AO105" s="19"/>
      <c r="AP105" s="19"/>
      <c r="AQ105" s="19"/>
    </row>
    <row r="106" spans="1:43" ht="27.75">
      <c r="A106" s="99"/>
      <c r="B106" s="103" t="s">
        <v>33</v>
      </c>
      <c r="C106" s="22" t="s">
        <v>18</v>
      </c>
      <c r="D106" s="22" t="s">
        <v>1</v>
      </c>
      <c r="E106" s="22">
        <f>E104+E102</f>
        <v>51</v>
      </c>
      <c r="F106" s="24">
        <f aca="true" t="shared" si="16" ref="F106:R106">F104+F102</f>
        <v>26</v>
      </c>
      <c r="G106" s="24">
        <f t="shared" si="16"/>
        <v>0</v>
      </c>
      <c r="H106" s="24">
        <f t="shared" si="16"/>
        <v>0</v>
      </c>
      <c r="I106" s="24">
        <f t="shared" si="16"/>
        <v>0</v>
      </c>
      <c r="J106" s="24">
        <f t="shared" si="16"/>
        <v>0</v>
      </c>
      <c r="K106" s="24">
        <f t="shared" si="16"/>
        <v>0</v>
      </c>
      <c r="L106" s="24">
        <f t="shared" si="16"/>
        <v>0</v>
      </c>
      <c r="M106" s="24">
        <f t="shared" si="16"/>
        <v>0</v>
      </c>
      <c r="N106" s="24">
        <f t="shared" si="16"/>
        <v>0</v>
      </c>
      <c r="O106" s="24">
        <f t="shared" si="16"/>
        <v>0</v>
      </c>
      <c r="P106" s="24">
        <f t="shared" si="16"/>
        <v>0</v>
      </c>
      <c r="Q106" s="24">
        <f t="shared" si="16"/>
        <v>0</v>
      </c>
      <c r="R106" s="24">
        <f t="shared" si="16"/>
        <v>0</v>
      </c>
      <c r="S106" s="55">
        <f t="shared" si="7"/>
        <v>51</v>
      </c>
      <c r="T106" s="55">
        <f t="shared" si="8"/>
        <v>26</v>
      </c>
      <c r="U106" s="55">
        <f t="shared" si="9"/>
        <v>77</v>
      </c>
      <c r="V106" s="19"/>
      <c r="AM106" s="19"/>
      <c r="AN106" s="19"/>
      <c r="AO106" s="19"/>
      <c r="AP106" s="19"/>
      <c r="AQ106" s="19"/>
    </row>
    <row r="107" spans="1:43" ht="27.75">
      <c r="A107" s="100"/>
      <c r="B107" s="104"/>
      <c r="C107" s="22" t="s">
        <v>18</v>
      </c>
      <c r="D107" s="22" t="s">
        <v>78</v>
      </c>
      <c r="E107" s="22">
        <f>E105+E103</f>
        <v>239</v>
      </c>
      <c r="F107" s="24">
        <f aca="true" t="shared" si="17" ref="F107:R107">F105+F103</f>
        <v>280</v>
      </c>
      <c r="G107" s="24">
        <f t="shared" si="17"/>
        <v>0</v>
      </c>
      <c r="H107" s="24">
        <f t="shared" si="17"/>
        <v>0</v>
      </c>
      <c r="I107" s="24">
        <f t="shared" si="17"/>
        <v>0</v>
      </c>
      <c r="J107" s="24">
        <f t="shared" si="17"/>
        <v>0</v>
      </c>
      <c r="K107" s="24">
        <f t="shared" si="17"/>
        <v>0</v>
      </c>
      <c r="L107" s="24">
        <f t="shared" si="17"/>
        <v>0</v>
      </c>
      <c r="M107" s="24">
        <f t="shared" si="17"/>
        <v>0</v>
      </c>
      <c r="N107" s="24">
        <f t="shared" si="17"/>
        <v>0</v>
      </c>
      <c r="O107" s="24">
        <f t="shared" si="17"/>
        <v>0</v>
      </c>
      <c r="P107" s="24">
        <f t="shared" si="17"/>
        <v>0</v>
      </c>
      <c r="Q107" s="24">
        <f t="shared" si="17"/>
        <v>0</v>
      </c>
      <c r="R107" s="24">
        <f t="shared" si="17"/>
        <v>0</v>
      </c>
      <c r="S107" s="55">
        <f t="shared" si="7"/>
        <v>239</v>
      </c>
      <c r="T107" s="55">
        <f t="shared" si="8"/>
        <v>280</v>
      </c>
      <c r="U107" s="55">
        <f t="shared" si="9"/>
        <v>519</v>
      </c>
      <c r="V107" s="19"/>
      <c r="AM107" s="19"/>
      <c r="AN107" s="19"/>
      <c r="AO107" s="19"/>
      <c r="AP107" s="19"/>
      <c r="AQ107" s="19"/>
    </row>
    <row r="108" spans="1:43" ht="27.75">
      <c r="A108" s="94" t="s">
        <v>57</v>
      </c>
      <c r="B108" s="95"/>
      <c r="C108" s="23" t="s">
        <v>12</v>
      </c>
      <c r="D108" s="23" t="s">
        <v>1</v>
      </c>
      <c r="E108" s="23">
        <v>1226</v>
      </c>
      <c r="F108" s="23">
        <v>527</v>
      </c>
      <c r="G108" s="23">
        <v>18</v>
      </c>
      <c r="H108" s="23">
        <v>3</v>
      </c>
      <c r="I108" s="23">
        <v>12</v>
      </c>
      <c r="J108" s="23">
        <v>1</v>
      </c>
      <c r="K108" s="23">
        <v>4</v>
      </c>
      <c r="L108" s="23">
        <v>0</v>
      </c>
      <c r="M108" s="23">
        <v>6</v>
      </c>
      <c r="N108" s="23">
        <v>2</v>
      </c>
      <c r="O108" s="23">
        <v>24</v>
      </c>
      <c r="P108" s="23">
        <v>12</v>
      </c>
      <c r="Q108" s="23">
        <v>0</v>
      </c>
      <c r="R108" s="23">
        <v>0</v>
      </c>
      <c r="S108" s="55">
        <f t="shared" si="7"/>
        <v>1290</v>
      </c>
      <c r="T108" s="55">
        <f t="shared" si="8"/>
        <v>545</v>
      </c>
      <c r="U108" s="55">
        <f t="shared" si="9"/>
        <v>1835</v>
      </c>
      <c r="V108" s="19"/>
      <c r="AM108" s="19"/>
      <c r="AN108" s="19"/>
      <c r="AO108" s="19"/>
      <c r="AP108" s="19"/>
      <c r="AQ108" s="19"/>
    </row>
    <row r="109" spans="1:43" ht="27.75">
      <c r="A109" s="96"/>
      <c r="B109" s="97"/>
      <c r="C109" s="23" t="s">
        <v>12</v>
      </c>
      <c r="D109" s="23" t="s">
        <v>78</v>
      </c>
      <c r="E109" s="23">
        <v>5011</v>
      </c>
      <c r="F109" s="23">
        <v>1509</v>
      </c>
      <c r="G109" s="23">
        <v>54</v>
      </c>
      <c r="H109" s="23">
        <v>8</v>
      </c>
      <c r="I109" s="23">
        <v>32</v>
      </c>
      <c r="J109" s="23">
        <v>2</v>
      </c>
      <c r="K109" s="23">
        <v>6</v>
      </c>
      <c r="L109" s="23">
        <v>2</v>
      </c>
      <c r="M109" s="23">
        <v>9</v>
      </c>
      <c r="N109" s="23">
        <v>9</v>
      </c>
      <c r="O109" s="23">
        <v>47</v>
      </c>
      <c r="P109" s="23">
        <v>15</v>
      </c>
      <c r="Q109" s="23">
        <v>3</v>
      </c>
      <c r="R109" s="23">
        <v>0</v>
      </c>
      <c r="S109" s="55">
        <f t="shared" si="7"/>
        <v>5162</v>
      </c>
      <c r="T109" s="55">
        <f t="shared" si="8"/>
        <v>1545</v>
      </c>
      <c r="U109" s="55">
        <f t="shared" si="9"/>
        <v>6707</v>
      </c>
      <c r="V109" s="19"/>
      <c r="AM109" s="19"/>
      <c r="AN109" s="19"/>
      <c r="AO109" s="19"/>
      <c r="AP109" s="19"/>
      <c r="AQ109" s="19"/>
    </row>
    <row r="110" spans="1:43" ht="27.75">
      <c r="A110" s="94" t="s">
        <v>310</v>
      </c>
      <c r="B110" s="95"/>
      <c r="C110" s="23" t="s">
        <v>18</v>
      </c>
      <c r="D110" s="23" t="s">
        <v>1</v>
      </c>
      <c r="E110" s="23">
        <v>256</v>
      </c>
      <c r="F110" s="23">
        <v>261</v>
      </c>
      <c r="G110" s="23">
        <v>2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55">
        <f t="shared" si="7"/>
        <v>258</v>
      </c>
      <c r="T110" s="55">
        <f t="shared" si="8"/>
        <v>261</v>
      </c>
      <c r="U110" s="55">
        <f t="shared" si="9"/>
        <v>519</v>
      </c>
      <c r="V110" s="19"/>
      <c r="AM110" s="19"/>
      <c r="AN110" s="19"/>
      <c r="AO110" s="19"/>
      <c r="AP110" s="19"/>
      <c r="AQ110" s="19"/>
    </row>
    <row r="111" spans="1:43" ht="27.75">
      <c r="A111" s="96"/>
      <c r="B111" s="97"/>
      <c r="C111" s="23" t="s">
        <v>18</v>
      </c>
      <c r="D111" s="23" t="s">
        <v>78</v>
      </c>
      <c r="E111" s="23">
        <v>970</v>
      </c>
      <c r="F111" s="23">
        <v>361</v>
      </c>
      <c r="G111" s="23">
        <v>3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55">
        <f t="shared" si="7"/>
        <v>973</v>
      </c>
      <c r="T111" s="55">
        <f t="shared" si="8"/>
        <v>361</v>
      </c>
      <c r="U111" s="55">
        <f t="shared" si="9"/>
        <v>1334</v>
      </c>
      <c r="V111" s="19"/>
      <c r="AM111" s="19"/>
      <c r="AN111" s="19"/>
      <c r="AO111" s="19"/>
      <c r="AP111" s="19"/>
      <c r="AQ111" s="19"/>
    </row>
    <row r="112" spans="1:43" ht="26.25" customHeight="1">
      <c r="A112" s="98" t="s">
        <v>58</v>
      </c>
      <c r="B112" s="101" t="s">
        <v>100</v>
      </c>
      <c r="C112" s="23" t="s">
        <v>12</v>
      </c>
      <c r="D112" s="23" t="s">
        <v>1</v>
      </c>
      <c r="E112" s="23">
        <v>93</v>
      </c>
      <c r="F112" s="23">
        <v>126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55">
        <f t="shared" si="7"/>
        <v>93</v>
      </c>
      <c r="T112" s="55">
        <f t="shared" si="8"/>
        <v>126</v>
      </c>
      <c r="U112" s="55">
        <f t="shared" si="9"/>
        <v>219</v>
      </c>
      <c r="V112" s="19"/>
      <c r="AM112" s="19"/>
      <c r="AN112" s="19"/>
      <c r="AO112" s="19"/>
      <c r="AP112" s="19"/>
      <c r="AQ112" s="19"/>
    </row>
    <row r="113" spans="1:43" ht="27.75">
      <c r="A113" s="99"/>
      <c r="B113" s="102"/>
      <c r="C113" s="23" t="s">
        <v>12</v>
      </c>
      <c r="D113" s="23" t="s">
        <v>78</v>
      </c>
      <c r="E113" s="23">
        <v>304</v>
      </c>
      <c r="F113" s="23">
        <v>545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1</v>
      </c>
      <c r="Q113" s="23">
        <v>0</v>
      </c>
      <c r="R113" s="23">
        <v>0</v>
      </c>
      <c r="S113" s="55">
        <f t="shared" si="7"/>
        <v>304</v>
      </c>
      <c r="T113" s="55">
        <f t="shared" si="8"/>
        <v>546</v>
      </c>
      <c r="U113" s="55">
        <f t="shared" si="9"/>
        <v>850</v>
      </c>
      <c r="V113" s="19"/>
      <c r="AM113" s="19"/>
      <c r="AN113" s="19"/>
      <c r="AO113" s="19"/>
      <c r="AP113" s="19"/>
      <c r="AQ113" s="19"/>
    </row>
    <row r="114" spans="1:43" ht="27.75">
      <c r="A114" s="99"/>
      <c r="B114" s="101" t="s">
        <v>59</v>
      </c>
      <c r="C114" s="23" t="s">
        <v>12</v>
      </c>
      <c r="D114" s="23" t="s">
        <v>1</v>
      </c>
      <c r="E114" s="23">
        <v>64</v>
      </c>
      <c r="F114" s="23">
        <v>124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55">
        <f t="shared" si="7"/>
        <v>64</v>
      </c>
      <c r="T114" s="55">
        <f t="shared" si="8"/>
        <v>124</v>
      </c>
      <c r="U114" s="55">
        <f t="shared" si="9"/>
        <v>188</v>
      </c>
      <c r="V114" s="19"/>
      <c r="AM114" s="19"/>
      <c r="AN114" s="19"/>
      <c r="AO114" s="19"/>
      <c r="AP114" s="19"/>
      <c r="AQ114" s="19"/>
    </row>
    <row r="115" spans="1:43" ht="27.75">
      <c r="A115" s="99"/>
      <c r="B115" s="102"/>
      <c r="C115" s="23" t="s">
        <v>12</v>
      </c>
      <c r="D115" s="23" t="s">
        <v>78</v>
      </c>
      <c r="E115" s="23">
        <v>288</v>
      </c>
      <c r="F115" s="23">
        <v>653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1</v>
      </c>
      <c r="P115" s="23">
        <v>2</v>
      </c>
      <c r="Q115" s="23">
        <v>0</v>
      </c>
      <c r="R115" s="23">
        <v>0</v>
      </c>
      <c r="S115" s="55">
        <f t="shared" si="7"/>
        <v>289</v>
      </c>
      <c r="T115" s="55">
        <f t="shared" si="8"/>
        <v>655</v>
      </c>
      <c r="U115" s="55">
        <f t="shared" si="9"/>
        <v>944</v>
      </c>
      <c r="V115" s="19"/>
      <c r="AM115" s="19"/>
      <c r="AN115" s="19"/>
      <c r="AO115" s="19"/>
      <c r="AP115" s="19"/>
      <c r="AQ115" s="19"/>
    </row>
    <row r="116" spans="1:43" ht="27.75">
      <c r="A116" s="99"/>
      <c r="B116" s="101" t="s">
        <v>60</v>
      </c>
      <c r="C116" s="23" t="s">
        <v>12</v>
      </c>
      <c r="D116" s="23" t="s">
        <v>1</v>
      </c>
      <c r="E116" s="23">
        <v>244</v>
      </c>
      <c r="F116" s="23">
        <v>376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55">
        <f t="shared" si="7"/>
        <v>244</v>
      </c>
      <c r="T116" s="55">
        <f t="shared" si="8"/>
        <v>376</v>
      </c>
      <c r="U116" s="55">
        <f t="shared" si="9"/>
        <v>620</v>
      </c>
      <c r="V116" s="19"/>
      <c r="AM116" s="19"/>
      <c r="AN116" s="19"/>
      <c r="AO116" s="19"/>
      <c r="AP116" s="19"/>
      <c r="AQ116" s="19"/>
    </row>
    <row r="117" spans="1:43" ht="27.75">
      <c r="A117" s="99"/>
      <c r="B117" s="102"/>
      <c r="C117" s="23" t="s">
        <v>12</v>
      </c>
      <c r="D117" s="23" t="s">
        <v>78</v>
      </c>
      <c r="E117" s="23">
        <v>731</v>
      </c>
      <c r="F117" s="23">
        <v>784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55">
        <f t="shared" si="7"/>
        <v>731</v>
      </c>
      <c r="T117" s="55">
        <f t="shared" si="8"/>
        <v>784</v>
      </c>
      <c r="U117" s="55">
        <f t="shared" si="9"/>
        <v>1515</v>
      </c>
      <c r="V117" s="19"/>
      <c r="AM117" s="19"/>
      <c r="AN117" s="19"/>
      <c r="AO117" s="19"/>
      <c r="AP117" s="19"/>
      <c r="AQ117" s="19"/>
    </row>
    <row r="118" spans="1:43" ht="27.75">
      <c r="A118" s="99"/>
      <c r="B118" s="103" t="s">
        <v>61</v>
      </c>
      <c r="C118" s="22" t="s">
        <v>12</v>
      </c>
      <c r="D118" s="22" t="s">
        <v>1</v>
      </c>
      <c r="E118" s="22">
        <f>E116+E114+E112</f>
        <v>401</v>
      </c>
      <c r="F118" s="22">
        <f aca="true" t="shared" si="18" ref="F118:R118">F116+F114+F112</f>
        <v>626</v>
      </c>
      <c r="G118" s="22">
        <f t="shared" si="18"/>
        <v>0</v>
      </c>
      <c r="H118" s="22">
        <f t="shared" si="18"/>
        <v>0</v>
      </c>
      <c r="I118" s="22">
        <f t="shared" si="18"/>
        <v>0</v>
      </c>
      <c r="J118" s="22">
        <f t="shared" si="18"/>
        <v>0</v>
      </c>
      <c r="K118" s="22">
        <f t="shared" si="18"/>
        <v>0</v>
      </c>
      <c r="L118" s="22">
        <f t="shared" si="18"/>
        <v>0</v>
      </c>
      <c r="M118" s="22">
        <f t="shared" si="18"/>
        <v>0</v>
      </c>
      <c r="N118" s="22">
        <f t="shared" si="18"/>
        <v>0</v>
      </c>
      <c r="O118" s="22">
        <f t="shared" si="18"/>
        <v>0</v>
      </c>
      <c r="P118" s="22">
        <f t="shared" si="18"/>
        <v>0</v>
      </c>
      <c r="Q118" s="22">
        <f t="shared" si="18"/>
        <v>0</v>
      </c>
      <c r="R118" s="22">
        <f t="shared" si="18"/>
        <v>0</v>
      </c>
      <c r="S118" s="55">
        <f t="shared" si="7"/>
        <v>401</v>
      </c>
      <c r="T118" s="55">
        <f t="shared" si="8"/>
        <v>626</v>
      </c>
      <c r="U118" s="55">
        <f t="shared" si="9"/>
        <v>1027</v>
      </c>
      <c r="V118" s="19"/>
      <c r="AM118" s="19"/>
      <c r="AN118" s="19"/>
      <c r="AO118" s="19"/>
      <c r="AP118" s="19"/>
      <c r="AQ118" s="19"/>
    </row>
    <row r="119" spans="1:43" ht="27.75">
      <c r="A119" s="100"/>
      <c r="B119" s="104"/>
      <c r="C119" s="22" t="s">
        <v>12</v>
      </c>
      <c r="D119" s="22" t="s">
        <v>78</v>
      </c>
      <c r="E119" s="22">
        <f>E117+E115+E113</f>
        <v>1323</v>
      </c>
      <c r="F119" s="22">
        <f aca="true" t="shared" si="19" ref="F119:R119">F117+F115+F113</f>
        <v>1982</v>
      </c>
      <c r="G119" s="22">
        <f t="shared" si="19"/>
        <v>0</v>
      </c>
      <c r="H119" s="22">
        <f t="shared" si="19"/>
        <v>0</v>
      </c>
      <c r="I119" s="22">
        <f t="shared" si="19"/>
        <v>0</v>
      </c>
      <c r="J119" s="22">
        <f t="shared" si="19"/>
        <v>0</v>
      </c>
      <c r="K119" s="22">
        <f t="shared" si="19"/>
        <v>0</v>
      </c>
      <c r="L119" s="22">
        <f t="shared" si="19"/>
        <v>0</v>
      </c>
      <c r="M119" s="22">
        <f t="shared" si="19"/>
        <v>0</v>
      </c>
      <c r="N119" s="22">
        <f t="shared" si="19"/>
        <v>0</v>
      </c>
      <c r="O119" s="22">
        <f t="shared" si="19"/>
        <v>1</v>
      </c>
      <c r="P119" s="22">
        <f t="shared" si="19"/>
        <v>3</v>
      </c>
      <c r="Q119" s="22">
        <f t="shared" si="19"/>
        <v>0</v>
      </c>
      <c r="R119" s="22">
        <f t="shared" si="19"/>
        <v>0</v>
      </c>
      <c r="S119" s="55">
        <f t="shared" si="7"/>
        <v>1324</v>
      </c>
      <c r="T119" s="55">
        <f t="shared" si="8"/>
        <v>1985</v>
      </c>
      <c r="U119" s="55">
        <f t="shared" si="9"/>
        <v>3309</v>
      </c>
      <c r="V119" s="19"/>
      <c r="AM119" s="19"/>
      <c r="AN119" s="19"/>
      <c r="AO119" s="19"/>
      <c r="AP119" s="19"/>
      <c r="AQ119" s="19"/>
    </row>
    <row r="120" spans="1:43" ht="27.75">
      <c r="A120" s="105" t="s">
        <v>325</v>
      </c>
      <c r="B120" s="106"/>
      <c r="C120" s="23" t="s">
        <v>18</v>
      </c>
      <c r="D120" s="23" t="s">
        <v>1</v>
      </c>
      <c r="E120" s="23">
        <v>440</v>
      </c>
      <c r="F120" s="23">
        <v>222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55">
        <f t="shared" si="7"/>
        <v>440</v>
      </c>
      <c r="T120" s="55">
        <f t="shared" si="8"/>
        <v>222</v>
      </c>
      <c r="U120" s="55">
        <f t="shared" si="9"/>
        <v>662</v>
      </c>
      <c r="V120" s="19"/>
      <c r="AM120" s="19"/>
      <c r="AN120" s="19"/>
      <c r="AO120" s="19"/>
      <c r="AP120" s="19"/>
      <c r="AQ120" s="19"/>
    </row>
    <row r="121" spans="1:43" ht="27.75">
      <c r="A121" s="107"/>
      <c r="B121" s="108"/>
      <c r="C121" s="23" t="s">
        <v>18</v>
      </c>
      <c r="D121" s="23" t="s">
        <v>78</v>
      </c>
      <c r="E121" s="23">
        <v>831</v>
      </c>
      <c r="F121" s="23">
        <v>1337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55">
        <f t="shared" si="7"/>
        <v>831</v>
      </c>
      <c r="T121" s="55">
        <f t="shared" si="8"/>
        <v>1337</v>
      </c>
      <c r="U121" s="55">
        <f t="shared" si="9"/>
        <v>2168</v>
      </c>
      <c r="V121" s="19"/>
      <c r="AM121" s="19"/>
      <c r="AN121" s="19"/>
      <c r="AO121" s="19"/>
      <c r="AP121" s="19"/>
      <c r="AQ121" s="19"/>
    </row>
    <row r="122" spans="1:43" ht="27.75">
      <c r="A122" s="94" t="s">
        <v>80</v>
      </c>
      <c r="B122" s="95"/>
      <c r="C122" s="23" t="s">
        <v>12</v>
      </c>
      <c r="D122" s="23" t="s">
        <v>1</v>
      </c>
      <c r="E122" s="23">
        <v>371</v>
      </c>
      <c r="F122" s="23">
        <v>482</v>
      </c>
      <c r="G122" s="23">
        <v>11</v>
      </c>
      <c r="H122" s="23">
        <v>4</v>
      </c>
      <c r="I122" s="23">
        <v>0</v>
      </c>
      <c r="J122" s="23">
        <v>2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55">
        <f t="shared" si="7"/>
        <v>382</v>
      </c>
      <c r="T122" s="55">
        <f t="shared" si="8"/>
        <v>488</v>
      </c>
      <c r="U122" s="55">
        <f t="shared" si="9"/>
        <v>870</v>
      </c>
      <c r="V122" s="19"/>
      <c r="AM122" s="19"/>
      <c r="AN122" s="19"/>
      <c r="AO122" s="19"/>
      <c r="AP122" s="19"/>
      <c r="AQ122" s="19"/>
    </row>
    <row r="123" spans="1:43" ht="27.75">
      <c r="A123" s="96"/>
      <c r="B123" s="97"/>
      <c r="C123" s="23" t="s">
        <v>12</v>
      </c>
      <c r="D123" s="23" t="s">
        <v>78</v>
      </c>
      <c r="E123" s="23">
        <v>958</v>
      </c>
      <c r="F123" s="23">
        <v>1460</v>
      </c>
      <c r="G123" s="23">
        <v>11</v>
      </c>
      <c r="H123" s="23">
        <v>4</v>
      </c>
      <c r="I123" s="23">
        <v>0</v>
      </c>
      <c r="J123" s="23">
        <v>2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55">
        <f t="shared" si="7"/>
        <v>969</v>
      </c>
      <c r="T123" s="55">
        <f t="shared" si="8"/>
        <v>1466</v>
      </c>
      <c r="U123" s="55">
        <f t="shared" si="9"/>
        <v>2435</v>
      </c>
      <c r="V123" s="19"/>
      <c r="AM123" s="19"/>
      <c r="AN123" s="19"/>
      <c r="AO123" s="19"/>
      <c r="AP123" s="19"/>
      <c r="AQ123" s="19"/>
    </row>
    <row r="124" spans="1:43" ht="27.75">
      <c r="A124" s="94" t="s">
        <v>104</v>
      </c>
      <c r="B124" s="95"/>
      <c r="C124" s="23" t="s">
        <v>12</v>
      </c>
      <c r="D124" s="23" t="s">
        <v>1</v>
      </c>
      <c r="E124" s="23">
        <v>42</v>
      </c>
      <c r="F124" s="23">
        <v>69</v>
      </c>
      <c r="G124" s="23">
        <v>2</v>
      </c>
      <c r="H124" s="23">
        <v>2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1</v>
      </c>
      <c r="Q124" s="23">
        <v>0</v>
      </c>
      <c r="R124" s="23">
        <v>0</v>
      </c>
      <c r="S124" s="55">
        <f t="shared" si="7"/>
        <v>44</v>
      </c>
      <c r="T124" s="55">
        <f t="shared" si="8"/>
        <v>72</v>
      </c>
      <c r="U124" s="55">
        <f t="shared" si="9"/>
        <v>116</v>
      </c>
      <c r="V124" s="19"/>
      <c r="AM124" s="19"/>
      <c r="AN124" s="19"/>
      <c r="AO124" s="19"/>
      <c r="AP124" s="19"/>
      <c r="AQ124" s="19"/>
    </row>
    <row r="125" spans="1:43" ht="27.75">
      <c r="A125" s="96"/>
      <c r="B125" s="97"/>
      <c r="C125" s="23" t="s">
        <v>12</v>
      </c>
      <c r="D125" s="23" t="s">
        <v>78</v>
      </c>
      <c r="E125" s="23">
        <v>251</v>
      </c>
      <c r="F125" s="23">
        <v>566</v>
      </c>
      <c r="G125" s="23">
        <v>2</v>
      </c>
      <c r="H125" s="23">
        <v>3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1</v>
      </c>
      <c r="P125" s="23">
        <v>1</v>
      </c>
      <c r="Q125" s="23">
        <v>0</v>
      </c>
      <c r="R125" s="23">
        <v>0</v>
      </c>
      <c r="S125" s="55">
        <f t="shared" si="7"/>
        <v>254</v>
      </c>
      <c r="T125" s="55">
        <f t="shared" si="8"/>
        <v>570</v>
      </c>
      <c r="U125" s="55">
        <f t="shared" si="9"/>
        <v>824</v>
      </c>
      <c r="V125" s="19"/>
      <c r="AM125" s="19"/>
      <c r="AN125" s="19"/>
      <c r="AO125" s="19"/>
      <c r="AP125" s="19"/>
      <c r="AQ125" s="19"/>
    </row>
    <row r="126" spans="1:43" ht="27.75">
      <c r="A126" s="94" t="s">
        <v>105</v>
      </c>
      <c r="B126" s="95"/>
      <c r="C126" s="23" t="s">
        <v>12</v>
      </c>
      <c r="D126" s="23" t="s">
        <v>1</v>
      </c>
      <c r="E126" s="23">
        <v>53</v>
      </c>
      <c r="F126" s="23">
        <v>30</v>
      </c>
      <c r="G126" s="23">
        <v>1</v>
      </c>
      <c r="H126" s="23">
        <v>1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3</v>
      </c>
      <c r="P126" s="23">
        <v>3</v>
      </c>
      <c r="Q126" s="23">
        <v>0</v>
      </c>
      <c r="R126" s="23">
        <v>0</v>
      </c>
      <c r="S126" s="55">
        <f t="shared" si="7"/>
        <v>57</v>
      </c>
      <c r="T126" s="55">
        <f t="shared" si="8"/>
        <v>34</v>
      </c>
      <c r="U126" s="55">
        <f t="shared" si="9"/>
        <v>91</v>
      </c>
      <c r="V126" s="19"/>
      <c r="AM126" s="19"/>
      <c r="AN126" s="19"/>
      <c r="AO126" s="19"/>
      <c r="AP126" s="19"/>
      <c r="AQ126" s="19"/>
    </row>
    <row r="127" spans="1:43" ht="27.75">
      <c r="A127" s="96"/>
      <c r="B127" s="97"/>
      <c r="C127" s="23" t="s">
        <v>12</v>
      </c>
      <c r="D127" s="23" t="s">
        <v>78</v>
      </c>
      <c r="E127" s="23">
        <v>314</v>
      </c>
      <c r="F127" s="23">
        <v>113</v>
      </c>
      <c r="G127" s="23">
        <v>1</v>
      </c>
      <c r="H127" s="23">
        <v>1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3</v>
      </c>
      <c r="P127" s="23">
        <v>3</v>
      </c>
      <c r="Q127" s="23">
        <v>0</v>
      </c>
      <c r="R127" s="23">
        <v>0</v>
      </c>
      <c r="S127" s="55">
        <f t="shared" si="7"/>
        <v>318</v>
      </c>
      <c r="T127" s="55">
        <f t="shared" si="8"/>
        <v>117</v>
      </c>
      <c r="U127" s="55">
        <f t="shared" si="9"/>
        <v>435</v>
      </c>
      <c r="V127" s="19"/>
      <c r="AM127" s="19"/>
      <c r="AN127" s="19"/>
      <c r="AO127" s="19"/>
      <c r="AP127" s="19"/>
      <c r="AQ127" s="19"/>
    </row>
    <row r="128" spans="1:43" ht="27.75">
      <c r="A128" s="94" t="s">
        <v>309</v>
      </c>
      <c r="B128" s="95"/>
      <c r="C128" s="23" t="s">
        <v>18</v>
      </c>
      <c r="D128" s="23" t="s">
        <v>1</v>
      </c>
      <c r="E128" s="23">
        <v>83</v>
      </c>
      <c r="F128" s="23">
        <v>0</v>
      </c>
      <c r="G128" s="23">
        <v>2</v>
      </c>
      <c r="H128" s="23">
        <v>0</v>
      </c>
      <c r="I128" s="23">
        <v>1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55">
        <f t="shared" si="7"/>
        <v>86</v>
      </c>
      <c r="T128" s="55">
        <f t="shared" si="8"/>
        <v>0</v>
      </c>
      <c r="U128" s="55">
        <f t="shared" si="9"/>
        <v>86</v>
      </c>
      <c r="V128" s="19"/>
      <c r="AM128" s="19"/>
      <c r="AN128" s="19"/>
      <c r="AO128" s="19"/>
      <c r="AP128" s="19"/>
      <c r="AQ128" s="19"/>
    </row>
    <row r="129" spans="1:43" ht="27.75">
      <c r="A129" s="96"/>
      <c r="B129" s="97"/>
      <c r="C129" s="23" t="s">
        <v>18</v>
      </c>
      <c r="D129" s="23" t="s">
        <v>78</v>
      </c>
      <c r="E129" s="23">
        <v>83</v>
      </c>
      <c r="F129" s="23">
        <v>0</v>
      </c>
      <c r="G129" s="23">
        <v>2</v>
      </c>
      <c r="H129" s="23">
        <v>0</v>
      </c>
      <c r="I129" s="23">
        <v>1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55">
        <f t="shared" si="7"/>
        <v>86</v>
      </c>
      <c r="T129" s="55">
        <f t="shared" si="8"/>
        <v>0</v>
      </c>
      <c r="U129" s="55">
        <f t="shared" si="9"/>
        <v>86</v>
      </c>
      <c r="V129" s="19"/>
      <c r="AM129" s="19"/>
      <c r="AN129" s="19"/>
      <c r="AO129" s="19"/>
      <c r="AP129" s="19"/>
      <c r="AQ129" s="19"/>
    </row>
    <row r="130" spans="1:43" ht="26.25" customHeight="1">
      <c r="A130" s="98" t="s">
        <v>0</v>
      </c>
      <c r="B130" s="103" t="s">
        <v>12</v>
      </c>
      <c r="C130" s="22" t="s">
        <v>12</v>
      </c>
      <c r="D130" s="22" t="s">
        <v>1</v>
      </c>
      <c r="E130" s="22">
        <f>+E4+E6+E8+E10+E12+E28+E46+E48+E50+E54+E56+E78+E100+E108+E118+E122+E124+E126</f>
        <v>8138</v>
      </c>
      <c r="F130" s="24">
        <f aca="true" t="shared" si="20" ref="F130:R130">+F4+F6+F8+F10+F12+F28+F46+F48+F50+F54+F56+F78+F100+F108+F118+F122+F124+F126</f>
        <v>7189</v>
      </c>
      <c r="G130" s="24">
        <f t="shared" si="20"/>
        <v>129</v>
      </c>
      <c r="H130" s="24">
        <f t="shared" si="20"/>
        <v>106</v>
      </c>
      <c r="I130" s="24">
        <f t="shared" si="20"/>
        <v>34</v>
      </c>
      <c r="J130" s="24">
        <f t="shared" si="20"/>
        <v>17</v>
      </c>
      <c r="K130" s="24">
        <f t="shared" si="20"/>
        <v>49</v>
      </c>
      <c r="L130" s="24">
        <f t="shared" si="20"/>
        <v>10</v>
      </c>
      <c r="M130" s="24">
        <f t="shared" si="20"/>
        <v>23</v>
      </c>
      <c r="N130" s="24">
        <f t="shared" si="20"/>
        <v>17</v>
      </c>
      <c r="O130" s="24">
        <f t="shared" si="20"/>
        <v>71</v>
      </c>
      <c r="P130" s="24">
        <f t="shared" si="20"/>
        <v>67</v>
      </c>
      <c r="Q130" s="24">
        <f t="shared" si="20"/>
        <v>18</v>
      </c>
      <c r="R130" s="24">
        <f t="shared" si="20"/>
        <v>14</v>
      </c>
      <c r="S130" s="55">
        <f t="shared" si="7"/>
        <v>8462</v>
      </c>
      <c r="T130" s="55">
        <f t="shared" si="8"/>
        <v>7420</v>
      </c>
      <c r="U130" s="55">
        <f t="shared" si="9"/>
        <v>15882</v>
      </c>
      <c r="V130" s="19"/>
      <c r="AM130" s="19"/>
      <c r="AN130" s="19"/>
      <c r="AO130" s="19"/>
      <c r="AP130" s="19"/>
      <c r="AQ130" s="19"/>
    </row>
    <row r="131" spans="1:43" ht="27.75">
      <c r="A131" s="99"/>
      <c r="B131" s="104"/>
      <c r="C131" s="22" t="s">
        <v>12</v>
      </c>
      <c r="D131" s="22" t="s">
        <v>78</v>
      </c>
      <c r="E131" s="22">
        <f>+E5+E7+E9+E11+E13+E29+E47+E49+E51+E55+E57+E79+E101+E109+E119+E123+E125+E127</f>
        <v>35009</v>
      </c>
      <c r="F131" s="22">
        <f aca="true" t="shared" si="21" ref="F131:R131">+F5+F7+F9+F11+F13+F29+F47+F49+F51+F55+F57+F79+F101+F109+F119+F123+F125+F127</f>
        <v>27848</v>
      </c>
      <c r="G131" s="22">
        <f t="shared" si="21"/>
        <v>502</v>
      </c>
      <c r="H131" s="22">
        <f t="shared" si="21"/>
        <v>492</v>
      </c>
      <c r="I131" s="22">
        <f t="shared" si="21"/>
        <v>93</v>
      </c>
      <c r="J131" s="22">
        <f t="shared" si="21"/>
        <v>80</v>
      </c>
      <c r="K131" s="22">
        <f t="shared" si="21"/>
        <v>80</v>
      </c>
      <c r="L131" s="22">
        <f t="shared" si="21"/>
        <v>32</v>
      </c>
      <c r="M131" s="22">
        <f t="shared" si="21"/>
        <v>50</v>
      </c>
      <c r="N131" s="22">
        <f t="shared" si="21"/>
        <v>59</v>
      </c>
      <c r="O131" s="22">
        <f t="shared" si="21"/>
        <v>178</v>
      </c>
      <c r="P131" s="22">
        <f t="shared" si="21"/>
        <v>142</v>
      </c>
      <c r="Q131" s="22">
        <f t="shared" si="21"/>
        <v>49</v>
      </c>
      <c r="R131" s="22">
        <f t="shared" si="21"/>
        <v>35</v>
      </c>
      <c r="S131" s="55">
        <f t="shared" si="7"/>
        <v>35961</v>
      </c>
      <c r="T131" s="55">
        <f t="shared" si="8"/>
        <v>28688</v>
      </c>
      <c r="U131" s="55">
        <f t="shared" si="9"/>
        <v>64649</v>
      </c>
      <c r="V131" s="19"/>
      <c r="AM131" s="19"/>
      <c r="AN131" s="19"/>
      <c r="AO131" s="19"/>
      <c r="AP131" s="19"/>
      <c r="AQ131" s="19"/>
    </row>
    <row r="132" spans="1:43" ht="27.75">
      <c r="A132" s="99"/>
      <c r="B132" s="103" t="s">
        <v>18</v>
      </c>
      <c r="C132" s="22" t="s">
        <v>18</v>
      </c>
      <c r="D132" s="22" t="s">
        <v>1</v>
      </c>
      <c r="E132" s="22">
        <f>+E52+E86+E106+E110+E120+E128</f>
        <v>1248</v>
      </c>
      <c r="F132" s="24">
        <f aca="true" t="shared" si="22" ref="F132:R132">+F52+F86+F106+F110+F120+F128</f>
        <v>1284</v>
      </c>
      <c r="G132" s="24">
        <f t="shared" si="22"/>
        <v>4</v>
      </c>
      <c r="H132" s="24">
        <f t="shared" si="22"/>
        <v>0</v>
      </c>
      <c r="I132" s="24">
        <f t="shared" si="22"/>
        <v>1</v>
      </c>
      <c r="J132" s="24">
        <f t="shared" si="22"/>
        <v>0</v>
      </c>
      <c r="K132" s="24">
        <f t="shared" si="22"/>
        <v>0</v>
      </c>
      <c r="L132" s="24">
        <f t="shared" si="22"/>
        <v>0</v>
      </c>
      <c r="M132" s="24">
        <f t="shared" si="22"/>
        <v>0</v>
      </c>
      <c r="N132" s="24">
        <f t="shared" si="22"/>
        <v>0</v>
      </c>
      <c r="O132" s="24">
        <f t="shared" si="22"/>
        <v>1</v>
      </c>
      <c r="P132" s="24">
        <f t="shared" si="22"/>
        <v>0</v>
      </c>
      <c r="Q132" s="24">
        <f t="shared" si="22"/>
        <v>0</v>
      </c>
      <c r="R132" s="24">
        <f t="shared" si="22"/>
        <v>0</v>
      </c>
      <c r="S132" s="55">
        <f t="shared" si="7"/>
        <v>1254</v>
      </c>
      <c r="T132" s="55">
        <f t="shared" si="8"/>
        <v>1284</v>
      </c>
      <c r="U132" s="55">
        <f t="shared" si="9"/>
        <v>2538</v>
      </c>
      <c r="V132" s="19"/>
      <c r="AM132" s="19"/>
      <c r="AN132" s="19"/>
      <c r="AO132" s="19"/>
      <c r="AP132" s="19"/>
      <c r="AQ132" s="19"/>
    </row>
    <row r="133" spans="1:43" ht="27.75">
      <c r="A133" s="100"/>
      <c r="B133" s="104"/>
      <c r="C133" s="22" t="s">
        <v>18</v>
      </c>
      <c r="D133" s="22" t="s">
        <v>78</v>
      </c>
      <c r="E133" s="22">
        <f>+E53+E87+E107+E111+E121+E129</f>
        <v>5224</v>
      </c>
      <c r="F133" s="22">
        <f aca="true" t="shared" si="23" ref="F133:R133">+F53+F87+F107+F111+F121+F129</f>
        <v>5503</v>
      </c>
      <c r="G133" s="22">
        <f t="shared" si="23"/>
        <v>5</v>
      </c>
      <c r="H133" s="22">
        <f t="shared" si="23"/>
        <v>0</v>
      </c>
      <c r="I133" s="22">
        <f t="shared" si="23"/>
        <v>1</v>
      </c>
      <c r="J133" s="22">
        <f t="shared" si="23"/>
        <v>0</v>
      </c>
      <c r="K133" s="22">
        <f t="shared" si="23"/>
        <v>0</v>
      </c>
      <c r="L133" s="22">
        <f t="shared" si="23"/>
        <v>0</v>
      </c>
      <c r="M133" s="22">
        <f t="shared" si="23"/>
        <v>0</v>
      </c>
      <c r="N133" s="22">
        <f t="shared" si="23"/>
        <v>0</v>
      </c>
      <c r="O133" s="22">
        <f t="shared" si="23"/>
        <v>1</v>
      </c>
      <c r="P133" s="22">
        <f t="shared" si="23"/>
        <v>0</v>
      </c>
      <c r="Q133" s="22">
        <f t="shared" si="23"/>
        <v>0</v>
      </c>
      <c r="R133" s="22">
        <f t="shared" si="23"/>
        <v>0</v>
      </c>
      <c r="S133" s="55">
        <f aca="true" t="shared" si="24" ref="S133:T135">Q133+O133+M133+K133+I133+G133+E133</f>
        <v>5231</v>
      </c>
      <c r="T133" s="55">
        <f t="shared" si="24"/>
        <v>5503</v>
      </c>
      <c r="U133" s="55">
        <f>T133+S133</f>
        <v>10734</v>
      </c>
      <c r="V133" s="19"/>
      <c r="AM133" s="19"/>
      <c r="AN133" s="19"/>
      <c r="AO133" s="19"/>
      <c r="AP133" s="19"/>
      <c r="AQ133" s="19"/>
    </row>
    <row r="134" spans="1:43" ht="27.75">
      <c r="A134" s="119" t="s">
        <v>115</v>
      </c>
      <c r="B134" s="120"/>
      <c r="C134" s="121"/>
      <c r="D134" s="22" t="s">
        <v>1</v>
      </c>
      <c r="E134" s="22">
        <f>+E130+E132</f>
        <v>9386</v>
      </c>
      <c r="F134" s="22">
        <f aca="true" t="shared" si="25" ref="F134:R134">+F130+F132</f>
        <v>8473</v>
      </c>
      <c r="G134" s="22">
        <f t="shared" si="25"/>
        <v>133</v>
      </c>
      <c r="H134" s="22">
        <f t="shared" si="25"/>
        <v>106</v>
      </c>
      <c r="I134" s="22">
        <f t="shared" si="25"/>
        <v>35</v>
      </c>
      <c r="J134" s="22">
        <f t="shared" si="25"/>
        <v>17</v>
      </c>
      <c r="K134" s="22">
        <f t="shared" si="25"/>
        <v>49</v>
      </c>
      <c r="L134" s="22">
        <f t="shared" si="25"/>
        <v>10</v>
      </c>
      <c r="M134" s="22">
        <f t="shared" si="25"/>
        <v>23</v>
      </c>
      <c r="N134" s="22">
        <f t="shared" si="25"/>
        <v>17</v>
      </c>
      <c r="O134" s="22">
        <f t="shared" si="25"/>
        <v>72</v>
      </c>
      <c r="P134" s="22">
        <f t="shared" si="25"/>
        <v>67</v>
      </c>
      <c r="Q134" s="22">
        <f t="shared" si="25"/>
        <v>18</v>
      </c>
      <c r="R134" s="22">
        <f t="shared" si="25"/>
        <v>14</v>
      </c>
      <c r="S134" s="55">
        <f t="shared" si="24"/>
        <v>9716</v>
      </c>
      <c r="T134" s="55">
        <f t="shared" si="24"/>
        <v>8704</v>
      </c>
      <c r="U134" s="55">
        <f>T134+S134</f>
        <v>18420</v>
      </c>
      <c r="V134" s="19"/>
      <c r="AM134" s="19"/>
      <c r="AN134" s="19"/>
      <c r="AO134" s="19"/>
      <c r="AP134" s="19"/>
      <c r="AQ134" s="19"/>
    </row>
    <row r="135" spans="1:43" ht="27.75">
      <c r="A135" s="122"/>
      <c r="B135" s="123"/>
      <c r="C135" s="124"/>
      <c r="D135" s="22" t="s">
        <v>78</v>
      </c>
      <c r="E135" s="22">
        <f>+E131+E133</f>
        <v>40233</v>
      </c>
      <c r="F135" s="22">
        <f aca="true" t="shared" si="26" ref="F135:R135">+F131+F133</f>
        <v>33351</v>
      </c>
      <c r="G135" s="22">
        <f t="shared" si="26"/>
        <v>507</v>
      </c>
      <c r="H135" s="22">
        <f t="shared" si="26"/>
        <v>492</v>
      </c>
      <c r="I135" s="22">
        <f t="shared" si="26"/>
        <v>94</v>
      </c>
      <c r="J135" s="22">
        <f t="shared" si="26"/>
        <v>80</v>
      </c>
      <c r="K135" s="22">
        <f t="shared" si="26"/>
        <v>80</v>
      </c>
      <c r="L135" s="22">
        <f t="shared" si="26"/>
        <v>32</v>
      </c>
      <c r="M135" s="22">
        <f t="shared" si="26"/>
        <v>50</v>
      </c>
      <c r="N135" s="22">
        <f t="shared" si="26"/>
        <v>59</v>
      </c>
      <c r="O135" s="22">
        <f t="shared" si="26"/>
        <v>179</v>
      </c>
      <c r="P135" s="22">
        <f t="shared" si="26"/>
        <v>142</v>
      </c>
      <c r="Q135" s="22">
        <f t="shared" si="26"/>
        <v>49</v>
      </c>
      <c r="R135" s="22">
        <f t="shared" si="26"/>
        <v>35</v>
      </c>
      <c r="S135" s="55">
        <f t="shared" si="24"/>
        <v>41192</v>
      </c>
      <c r="T135" s="55">
        <f t="shared" si="24"/>
        <v>34191</v>
      </c>
      <c r="U135" s="55">
        <f>T135+S135</f>
        <v>75383</v>
      </c>
      <c r="V135" s="19"/>
      <c r="AM135" s="19"/>
      <c r="AN135" s="19"/>
      <c r="AO135" s="19"/>
      <c r="AP135" s="19"/>
      <c r="AQ135" s="19"/>
    </row>
    <row r="139" spans="1:21" ht="27.75">
      <c r="A139" s="84" t="s">
        <v>275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</row>
    <row r="140" spans="1:21" ht="27.75">
      <c r="A140" s="112" t="s">
        <v>5</v>
      </c>
      <c r="B140" s="113"/>
      <c r="C140" s="114" t="s">
        <v>305</v>
      </c>
      <c r="D140" s="114" t="s">
        <v>10</v>
      </c>
      <c r="E140" s="109" t="s">
        <v>6</v>
      </c>
      <c r="F140" s="109"/>
      <c r="G140" s="109" t="s">
        <v>273</v>
      </c>
      <c r="H140" s="109"/>
      <c r="I140" s="110" t="s">
        <v>274</v>
      </c>
      <c r="J140" s="110"/>
      <c r="K140" s="109" t="s">
        <v>116</v>
      </c>
      <c r="L140" s="109"/>
      <c r="M140" s="109" t="s">
        <v>117</v>
      </c>
      <c r="N140" s="109"/>
      <c r="O140" s="109" t="s">
        <v>7</v>
      </c>
      <c r="P140" s="109"/>
      <c r="Q140" s="109" t="s">
        <v>8</v>
      </c>
      <c r="R140" s="111"/>
      <c r="S140" s="109" t="s">
        <v>0</v>
      </c>
      <c r="T140" s="111"/>
      <c r="U140" s="111"/>
    </row>
    <row r="141" spans="1:21" ht="27.75">
      <c r="A141" s="92"/>
      <c r="B141" s="93"/>
      <c r="C141" s="115"/>
      <c r="D141" s="115"/>
      <c r="E141" s="18" t="s">
        <v>9</v>
      </c>
      <c r="F141" s="18" t="s">
        <v>4</v>
      </c>
      <c r="G141" s="18" t="s">
        <v>9</v>
      </c>
      <c r="H141" s="18" t="s">
        <v>4</v>
      </c>
      <c r="I141" s="18" t="s">
        <v>9</v>
      </c>
      <c r="J141" s="18" t="s">
        <v>4</v>
      </c>
      <c r="K141" s="18" t="s">
        <v>9</v>
      </c>
      <c r="L141" s="18" t="s">
        <v>4</v>
      </c>
      <c r="M141" s="18" t="s">
        <v>9</v>
      </c>
      <c r="N141" s="18" t="s">
        <v>4</v>
      </c>
      <c r="O141" s="18" t="s">
        <v>9</v>
      </c>
      <c r="P141" s="18" t="s">
        <v>4</v>
      </c>
      <c r="Q141" s="18" t="s">
        <v>9</v>
      </c>
      <c r="R141" s="18" t="s">
        <v>4</v>
      </c>
      <c r="S141" s="18" t="s">
        <v>9</v>
      </c>
      <c r="T141" s="18" t="s">
        <v>4</v>
      </c>
      <c r="U141" s="18" t="s">
        <v>0</v>
      </c>
    </row>
    <row r="142" spans="1:21" ht="27.75">
      <c r="A142" s="116" t="s">
        <v>28</v>
      </c>
      <c r="B142" s="116"/>
      <c r="C142" s="23" t="s">
        <v>12</v>
      </c>
      <c r="D142" s="17" t="s">
        <v>1</v>
      </c>
      <c r="E142" s="17">
        <v>95</v>
      </c>
      <c r="F142" s="17">
        <v>34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8">
        <f>Q142+O142+M142+K142+I142+G142+E142</f>
        <v>95</v>
      </c>
      <c r="T142" s="55">
        <f>R142+P142+N142+L142+J142+H142+F142</f>
        <v>34</v>
      </c>
      <c r="U142" s="18">
        <f>T142+S142</f>
        <v>129</v>
      </c>
    </row>
    <row r="143" spans="1:21" ht="27.75">
      <c r="A143" s="116"/>
      <c r="B143" s="116"/>
      <c r="C143" s="23" t="s">
        <v>12</v>
      </c>
      <c r="D143" s="17" t="s">
        <v>78</v>
      </c>
      <c r="E143" s="17">
        <f>275+E142</f>
        <v>370</v>
      </c>
      <c r="F143" s="17">
        <f>93+F142</f>
        <v>127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55">
        <f aca="true" t="shared" si="27" ref="S143:S206">Q143+O143+M143+K143+I143+G143+E143</f>
        <v>370</v>
      </c>
      <c r="T143" s="55">
        <f aca="true" t="shared" si="28" ref="T143:T206">R143+P143+N143+L143+J143+H143+F143</f>
        <v>127</v>
      </c>
      <c r="U143" s="55">
        <f aca="true" t="shared" si="29" ref="U143:U206">T143+S143</f>
        <v>497</v>
      </c>
    </row>
    <row r="144" spans="1:21" ht="27.75">
      <c r="A144" s="116" t="s">
        <v>29</v>
      </c>
      <c r="B144" s="116"/>
      <c r="C144" s="23" t="s">
        <v>12</v>
      </c>
      <c r="D144" s="17" t="s">
        <v>1</v>
      </c>
      <c r="E144" s="17">
        <v>34</v>
      </c>
      <c r="F144" s="17">
        <v>7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55">
        <f t="shared" si="27"/>
        <v>34</v>
      </c>
      <c r="T144" s="55">
        <f t="shared" si="28"/>
        <v>7</v>
      </c>
      <c r="U144" s="55">
        <f t="shared" si="29"/>
        <v>41</v>
      </c>
    </row>
    <row r="145" spans="1:21" ht="27.75">
      <c r="A145" s="116"/>
      <c r="B145" s="116"/>
      <c r="C145" s="23" t="s">
        <v>12</v>
      </c>
      <c r="D145" s="17" t="s">
        <v>78</v>
      </c>
      <c r="E145" s="17">
        <f>106+E144</f>
        <v>140</v>
      </c>
      <c r="F145" s="17">
        <f>50+F144</f>
        <v>57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55">
        <f t="shared" si="27"/>
        <v>140</v>
      </c>
      <c r="T145" s="55">
        <f t="shared" si="28"/>
        <v>57</v>
      </c>
      <c r="U145" s="55">
        <f t="shared" si="29"/>
        <v>197</v>
      </c>
    </row>
    <row r="146" spans="1:21" ht="27.75">
      <c r="A146" s="116" t="s">
        <v>30</v>
      </c>
      <c r="B146" s="116"/>
      <c r="C146" s="23" t="s">
        <v>12</v>
      </c>
      <c r="D146" s="17" t="s">
        <v>1</v>
      </c>
      <c r="E146" s="17">
        <v>18</v>
      </c>
      <c r="F146" s="17">
        <v>26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55">
        <f t="shared" si="27"/>
        <v>18</v>
      </c>
      <c r="T146" s="55">
        <f t="shared" si="28"/>
        <v>26</v>
      </c>
      <c r="U146" s="55">
        <f t="shared" si="29"/>
        <v>44</v>
      </c>
    </row>
    <row r="147" spans="1:21" ht="27.75">
      <c r="A147" s="116"/>
      <c r="B147" s="116"/>
      <c r="C147" s="23" t="s">
        <v>12</v>
      </c>
      <c r="D147" s="17" t="s">
        <v>78</v>
      </c>
      <c r="E147" s="17">
        <f>78+E146</f>
        <v>96</v>
      </c>
      <c r="F147" s="17">
        <f>119+F146</f>
        <v>145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55">
        <f t="shared" si="27"/>
        <v>96</v>
      </c>
      <c r="T147" s="55">
        <f t="shared" si="28"/>
        <v>145</v>
      </c>
      <c r="U147" s="55">
        <f t="shared" si="29"/>
        <v>241</v>
      </c>
    </row>
    <row r="148" spans="1:21" ht="27.75">
      <c r="A148" s="116" t="s">
        <v>31</v>
      </c>
      <c r="B148" s="116"/>
      <c r="C148" s="23" t="s">
        <v>12</v>
      </c>
      <c r="D148" s="17" t="s">
        <v>1</v>
      </c>
      <c r="E148" s="17">
        <v>52</v>
      </c>
      <c r="F148" s="17">
        <v>16</v>
      </c>
      <c r="G148" s="17">
        <v>1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55">
        <f t="shared" si="27"/>
        <v>53</v>
      </c>
      <c r="T148" s="55">
        <f t="shared" si="28"/>
        <v>16</v>
      </c>
      <c r="U148" s="55">
        <f t="shared" si="29"/>
        <v>69</v>
      </c>
    </row>
    <row r="149" spans="1:21" ht="27.75">
      <c r="A149" s="116"/>
      <c r="B149" s="116"/>
      <c r="C149" s="23" t="s">
        <v>12</v>
      </c>
      <c r="D149" s="17" t="s">
        <v>78</v>
      </c>
      <c r="E149" s="17">
        <f>358+E148</f>
        <v>410</v>
      </c>
      <c r="F149" s="17">
        <f>77+F148</f>
        <v>93</v>
      </c>
      <c r="G149" s="17">
        <v>4</v>
      </c>
      <c r="H149" s="17">
        <v>2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55">
        <f t="shared" si="27"/>
        <v>414</v>
      </c>
      <c r="T149" s="55">
        <f t="shared" si="28"/>
        <v>95</v>
      </c>
      <c r="U149" s="55">
        <f t="shared" si="29"/>
        <v>509</v>
      </c>
    </row>
    <row r="150" spans="1:21" ht="27.75">
      <c r="A150" s="116" t="s">
        <v>32</v>
      </c>
      <c r="B150" s="116"/>
      <c r="C150" s="23" t="s">
        <v>12</v>
      </c>
      <c r="D150" s="17" t="s">
        <v>1</v>
      </c>
      <c r="E150" s="17">
        <v>27</v>
      </c>
      <c r="F150" s="17">
        <v>22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55">
        <f t="shared" si="27"/>
        <v>27</v>
      </c>
      <c r="T150" s="55">
        <f t="shared" si="28"/>
        <v>22</v>
      </c>
      <c r="U150" s="55">
        <f t="shared" si="29"/>
        <v>49</v>
      </c>
    </row>
    <row r="151" spans="1:21" ht="27.75">
      <c r="A151" s="116"/>
      <c r="B151" s="116"/>
      <c r="C151" s="23" t="s">
        <v>12</v>
      </c>
      <c r="D151" s="17" t="s">
        <v>78</v>
      </c>
      <c r="E151" s="17">
        <f>84+E150</f>
        <v>111</v>
      </c>
      <c r="F151" s="17">
        <f>73+F150</f>
        <v>95</v>
      </c>
      <c r="G151" s="17">
        <v>1</v>
      </c>
      <c r="H151" s="17">
        <v>2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55">
        <f t="shared" si="27"/>
        <v>112</v>
      </c>
      <c r="T151" s="55">
        <f t="shared" si="28"/>
        <v>97</v>
      </c>
      <c r="U151" s="55">
        <f t="shared" si="29"/>
        <v>209</v>
      </c>
    </row>
    <row r="152" spans="1:21" ht="18.75" customHeight="1">
      <c r="A152" s="117" t="s">
        <v>143</v>
      </c>
      <c r="B152" s="116" t="s">
        <v>144</v>
      </c>
      <c r="C152" s="23" t="s">
        <v>12</v>
      </c>
      <c r="D152" s="17" t="s">
        <v>1</v>
      </c>
      <c r="E152" s="17">
        <v>10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55">
        <f t="shared" si="27"/>
        <v>10</v>
      </c>
      <c r="T152" s="55">
        <f t="shared" si="28"/>
        <v>0</v>
      </c>
      <c r="U152" s="55">
        <f t="shared" si="29"/>
        <v>10</v>
      </c>
    </row>
    <row r="153" spans="1:21" ht="27.75">
      <c r="A153" s="117"/>
      <c r="B153" s="116"/>
      <c r="C153" s="23" t="s">
        <v>12</v>
      </c>
      <c r="D153" s="17" t="s">
        <v>78</v>
      </c>
      <c r="E153" s="17">
        <v>73</v>
      </c>
      <c r="F153" s="17">
        <v>19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55">
        <f t="shared" si="27"/>
        <v>73</v>
      </c>
      <c r="T153" s="55">
        <f t="shared" si="28"/>
        <v>19</v>
      </c>
      <c r="U153" s="55">
        <f t="shared" si="29"/>
        <v>92</v>
      </c>
    </row>
    <row r="154" spans="1:21" ht="27.75">
      <c r="A154" s="117"/>
      <c r="B154" s="116" t="s">
        <v>88</v>
      </c>
      <c r="C154" s="23" t="s">
        <v>12</v>
      </c>
      <c r="D154" s="17" t="s">
        <v>1</v>
      </c>
      <c r="E154" s="17">
        <v>9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55">
        <f t="shared" si="27"/>
        <v>9</v>
      </c>
      <c r="T154" s="55">
        <f t="shared" si="28"/>
        <v>0</v>
      </c>
      <c r="U154" s="55">
        <f t="shared" si="29"/>
        <v>9</v>
      </c>
    </row>
    <row r="155" spans="1:21" ht="27.75">
      <c r="A155" s="117"/>
      <c r="B155" s="116"/>
      <c r="C155" s="23" t="s">
        <v>12</v>
      </c>
      <c r="D155" s="17" t="s">
        <v>78</v>
      </c>
      <c r="E155" s="17">
        <v>61</v>
      </c>
      <c r="F155" s="17">
        <v>16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55">
        <f t="shared" si="27"/>
        <v>61</v>
      </c>
      <c r="T155" s="55">
        <f t="shared" si="28"/>
        <v>16</v>
      </c>
      <c r="U155" s="55">
        <f t="shared" si="29"/>
        <v>77</v>
      </c>
    </row>
    <row r="156" spans="1:21" ht="27.75">
      <c r="A156" s="117"/>
      <c r="B156" s="116" t="s">
        <v>145</v>
      </c>
      <c r="C156" s="23" t="s">
        <v>12</v>
      </c>
      <c r="D156" s="17" t="s">
        <v>1</v>
      </c>
      <c r="E156" s="17">
        <v>16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55">
        <f t="shared" si="27"/>
        <v>16</v>
      </c>
      <c r="T156" s="55">
        <f t="shared" si="28"/>
        <v>0</v>
      </c>
      <c r="U156" s="55">
        <f t="shared" si="29"/>
        <v>16</v>
      </c>
    </row>
    <row r="157" spans="1:21" ht="27.75">
      <c r="A157" s="117"/>
      <c r="B157" s="116"/>
      <c r="C157" s="23" t="s">
        <v>12</v>
      </c>
      <c r="D157" s="17" t="s">
        <v>78</v>
      </c>
      <c r="E157" s="17">
        <v>130</v>
      </c>
      <c r="F157" s="17">
        <v>4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55">
        <f t="shared" si="27"/>
        <v>130</v>
      </c>
      <c r="T157" s="55">
        <f t="shared" si="28"/>
        <v>4</v>
      </c>
      <c r="U157" s="55">
        <f t="shared" si="29"/>
        <v>134</v>
      </c>
    </row>
    <row r="158" spans="1:21" ht="27.75">
      <c r="A158" s="117"/>
      <c r="B158" s="116" t="s">
        <v>90</v>
      </c>
      <c r="C158" s="23" t="s">
        <v>12</v>
      </c>
      <c r="D158" s="17" t="s">
        <v>1</v>
      </c>
      <c r="E158" s="17">
        <v>15</v>
      </c>
      <c r="F158" s="17">
        <v>1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2</v>
      </c>
      <c r="Q158" s="17">
        <v>0</v>
      </c>
      <c r="R158" s="17">
        <v>0</v>
      </c>
      <c r="S158" s="55">
        <f t="shared" si="27"/>
        <v>15</v>
      </c>
      <c r="T158" s="55">
        <f t="shared" si="28"/>
        <v>3</v>
      </c>
      <c r="U158" s="55">
        <f t="shared" si="29"/>
        <v>18</v>
      </c>
    </row>
    <row r="159" spans="1:21" ht="27.75">
      <c r="A159" s="117"/>
      <c r="B159" s="116"/>
      <c r="C159" s="23" t="s">
        <v>12</v>
      </c>
      <c r="D159" s="17" t="s">
        <v>78</v>
      </c>
      <c r="E159" s="17">
        <f>93+E158</f>
        <v>108</v>
      </c>
      <c r="F159" s="17">
        <v>29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2</v>
      </c>
      <c r="Q159" s="17">
        <v>0</v>
      </c>
      <c r="R159" s="17">
        <v>0</v>
      </c>
      <c r="S159" s="55">
        <f t="shared" si="27"/>
        <v>108</v>
      </c>
      <c r="T159" s="55">
        <f t="shared" si="28"/>
        <v>31</v>
      </c>
      <c r="U159" s="55">
        <f t="shared" si="29"/>
        <v>139</v>
      </c>
    </row>
    <row r="160" spans="1:21" ht="27.75">
      <c r="A160" s="117"/>
      <c r="B160" s="116" t="s">
        <v>106</v>
      </c>
      <c r="C160" s="23" t="s">
        <v>12</v>
      </c>
      <c r="D160" s="17" t="s">
        <v>1</v>
      </c>
      <c r="E160" s="17">
        <v>14</v>
      </c>
      <c r="F160" s="17">
        <v>2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55">
        <f t="shared" si="27"/>
        <v>14</v>
      </c>
      <c r="T160" s="55">
        <f t="shared" si="28"/>
        <v>2</v>
      </c>
      <c r="U160" s="55">
        <f t="shared" si="29"/>
        <v>16</v>
      </c>
    </row>
    <row r="161" spans="1:21" ht="27.75">
      <c r="A161" s="117"/>
      <c r="B161" s="116"/>
      <c r="C161" s="23" t="s">
        <v>12</v>
      </c>
      <c r="D161" s="17" t="s">
        <v>78</v>
      </c>
      <c r="E161" s="17">
        <v>67</v>
      </c>
      <c r="F161" s="17">
        <v>23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55">
        <f t="shared" si="27"/>
        <v>67</v>
      </c>
      <c r="T161" s="55">
        <f t="shared" si="28"/>
        <v>23</v>
      </c>
      <c r="U161" s="55">
        <f t="shared" si="29"/>
        <v>90</v>
      </c>
    </row>
    <row r="162" spans="1:21" ht="27.75">
      <c r="A162" s="117"/>
      <c r="B162" s="116" t="s">
        <v>91</v>
      </c>
      <c r="C162" s="23" t="s">
        <v>12</v>
      </c>
      <c r="D162" s="17" t="s">
        <v>1</v>
      </c>
      <c r="E162" s="17">
        <v>12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55">
        <f t="shared" si="27"/>
        <v>12</v>
      </c>
      <c r="T162" s="55">
        <f t="shared" si="28"/>
        <v>0</v>
      </c>
      <c r="U162" s="55">
        <f t="shared" si="29"/>
        <v>12</v>
      </c>
    </row>
    <row r="163" spans="1:21" ht="27.75">
      <c r="A163" s="117"/>
      <c r="B163" s="116"/>
      <c r="C163" s="23" t="s">
        <v>12</v>
      </c>
      <c r="D163" s="17" t="s">
        <v>78</v>
      </c>
      <c r="E163" s="17">
        <v>14</v>
      </c>
      <c r="F163" s="17">
        <v>39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55">
        <f t="shared" si="27"/>
        <v>14</v>
      </c>
      <c r="T163" s="55">
        <f t="shared" si="28"/>
        <v>39</v>
      </c>
      <c r="U163" s="55">
        <f t="shared" si="29"/>
        <v>53</v>
      </c>
    </row>
    <row r="164" spans="1:21" ht="27.75">
      <c r="A164" s="117"/>
      <c r="B164" s="116" t="s">
        <v>89</v>
      </c>
      <c r="C164" s="23" t="s">
        <v>12</v>
      </c>
      <c r="D164" s="17" t="s">
        <v>1</v>
      </c>
      <c r="E164" s="17">
        <v>7</v>
      </c>
      <c r="F164" s="17">
        <v>1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55">
        <f t="shared" si="27"/>
        <v>7</v>
      </c>
      <c r="T164" s="55">
        <f t="shared" si="28"/>
        <v>1</v>
      </c>
      <c r="U164" s="55">
        <f t="shared" si="29"/>
        <v>8</v>
      </c>
    </row>
    <row r="165" spans="1:21" ht="27.75">
      <c r="A165" s="117"/>
      <c r="B165" s="116"/>
      <c r="C165" s="23" t="s">
        <v>12</v>
      </c>
      <c r="D165" s="17" t="s">
        <v>78</v>
      </c>
      <c r="E165" s="17">
        <v>63</v>
      </c>
      <c r="F165" s="17">
        <v>6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55">
        <f t="shared" si="27"/>
        <v>63</v>
      </c>
      <c r="T165" s="55">
        <f t="shared" si="28"/>
        <v>6</v>
      </c>
      <c r="U165" s="55">
        <f t="shared" si="29"/>
        <v>69</v>
      </c>
    </row>
    <row r="166" spans="1:21" ht="27.75">
      <c r="A166" s="117"/>
      <c r="B166" s="109" t="s">
        <v>147</v>
      </c>
      <c r="C166" s="22" t="s">
        <v>12</v>
      </c>
      <c r="D166" s="18" t="s">
        <v>1</v>
      </c>
      <c r="E166" s="18">
        <f>E164+E162+E160+E158+E156+E154+E152</f>
        <v>83</v>
      </c>
      <c r="F166" s="24">
        <f aca="true" t="shared" si="30" ref="F166:R166">F164+F162+F160+F158+F156+F154+F152</f>
        <v>4</v>
      </c>
      <c r="G166" s="24">
        <f t="shared" si="30"/>
        <v>0</v>
      </c>
      <c r="H166" s="24">
        <f t="shared" si="30"/>
        <v>0</v>
      </c>
      <c r="I166" s="24">
        <f t="shared" si="30"/>
        <v>0</v>
      </c>
      <c r="J166" s="24">
        <f t="shared" si="30"/>
        <v>0</v>
      </c>
      <c r="K166" s="24">
        <f t="shared" si="30"/>
        <v>0</v>
      </c>
      <c r="L166" s="24">
        <f t="shared" si="30"/>
        <v>0</v>
      </c>
      <c r="M166" s="24">
        <f t="shared" si="30"/>
        <v>0</v>
      </c>
      <c r="N166" s="24">
        <f t="shared" si="30"/>
        <v>0</v>
      </c>
      <c r="O166" s="24">
        <f t="shared" si="30"/>
        <v>0</v>
      </c>
      <c r="P166" s="24">
        <f t="shared" si="30"/>
        <v>2</v>
      </c>
      <c r="Q166" s="24">
        <f t="shared" si="30"/>
        <v>0</v>
      </c>
      <c r="R166" s="24">
        <f t="shared" si="30"/>
        <v>0</v>
      </c>
      <c r="S166" s="55">
        <f t="shared" si="27"/>
        <v>83</v>
      </c>
      <c r="T166" s="55">
        <f t="shared" si="28"/>
        <v>6</v>
      </c>
      <c r="U166" s="55">
        <f t="shared" si="29"/>
        <v>89</v>
      </c>
    </row>
    <row r="167" spans="1:21" ht="27.75">
      <c r="A167" s="117"/>
      <c r="B167" s="109"/>
      <c r="C167" s="22" t="s">
        <v>12</v>
      </c>
      <c r="D167" s="18" t="s">
        <v>78</v>
      </c>
      <c r="E167" s="18">
        <f>E165+E163+E161+E159+E157+E155+E153</f>
        <v>516</v>
      </c>
      <c r="F167" s="24">
        <f aca="true" t="shared" si="31" ref="F167:R167">F165+F163+F161+F159+F157+F155+F153</f>
        <v>136</v>
      </c>
      <c r="G167" s="24">
        <f t="shared" si="31"/>
        <v>0</v>
      </c>
      <c r="H167" s="24">
        <f t="shared" si="31"/>
        <v>0</v>
      </c>
      <c r="I167" s="24">
        <f t="shared" si="31"/>
        <v>0</v>
      </c>
      <c r="J167" s="24">
        <f t="shared" si="31"/>
        <v>0</v>
      </c>
      <c r="K167" s="24">
        <f t="shared" si="31"/>
        <v>0</v>
      </c>
      <c r="L167" s="24">
        <f t="shared" si="31"/>
        <v>0</v>
      </c>
      <c r="M167" s="24">
        <f t="shared" si="31"/>
        <v>0</v>
      </c>
      <c r="N167" s="24">
        <f t="shared" si="31"/>
        <v>0</v>
      </c>
      <c r="O167" s="24">
        <f t="shared" si="31"/>
        <v>0</v>
      </c>
      <c r="P167" s="24">
        <f t="shared" si="31"/>
        <v>2</v>
      </c>
      <c r="Q167" s="24">
        <f t="shared" si="31"/>
        <v>0</v>
      </c>
      <c r="R167" s="24">
        <f t="shared" si="31"/>
        <v>0</v>
      </c>
      <c r="S167" s="55">
        <f t="shared" si="27"/>
        <v>516</v>
      </c>
      <c r="T167" s="55">
        <f t="shared" si="28"/>
        <v>138</v>
      </c>
      <c r="U167" s="55">
        <f t="shared" si="29"/>
        <v>654</v>
      </c>
    </row>
    <row r="168" spans="1:21" ht="18.75" customHeight="1">
      <c r="A168" s="117" t="s">
        <v>146</v>
      </c>
      <c r="B168" s="116" t="s">
        <v>92</v>
      </c>
      <c r="C168" s="23" t="s">
        <v>12</v>
      </c>
      <c r="D168" s="17" t="s">
        <v>1</v>
      </c>
      <c r="E168" s="17">
        <v>20</v>
      </c>
      <c r="F168" s="17">
        <v>2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55">
        <f t="shared" si="27"/>
        <v>20</v>
      </c>
      <c r="T168" s="55">
        <f t="shared" si="28"/>
        <v>2</v>
      </c>
      <c r="U168" s="55">
        <f t="shared" si="29"/>
        <v>22</v>
      </c>
    </row>
    <row r="169" spans="1:21" ht="27.75">
      <c r="A169" s="117"/>
      <c r="B169" s="116"/>
      <c r="C169" s="23" t="s">
        <v>12</v>
      </c>
      <c r="D169" s="17" t="s">
        <v>78</v>
      </c>
      <c r="E169" s="17">
        <v>49</v>
      </c>
      <c r="F169" s="17">
        <v>5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55">
        <f t="shared" si="27"/>
        <v>49</v>
      </c>
      <c r="T169" s="55">
        <f t="shared" si="28"/>
        <v>5</v>
      </c>
      <c r="U169" s="55">
        <f t="shared" si="29"/>
        <v>54</v>
      </c>
    </row>
    <row r="170" spans="1:21" ht="27.75">
      <c r="A170" s="117"/>
      <c r="B170" s="116" t="s">
        <v>93</v>
      </c>
      <c r="C170" s="23" t="s">
        <v>12</v>
      </c>
      <c r="D170" s="17" t="s">
        <v>1</v>
      </c>
      <c r="E170" s="17">
        <v>17</v>
      </c>
      <c r="F170" s="17">
        <v>2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55">
        <f t="shared" si="27"/>
        <v>17</v>
      </c>
      <c r="T170" s="55">
        <f t="shared" si="28"/>
        <v>2</v>
      </c>
      <c r="U170" s="55">
        <f t="shared" si="29"/>
        <v>19</v>
      </c>
    </row>
    <row r="171" spans="1:21" ht="27.75">
      <c r="A171" s="117"/>
      <c r="B171" s="116"/>
      <c r="C171" s="23" t="s">
        <v>12</v>
      </c>
      <c r="D171" s="17" t="s">
        <v>78</v>
      </c>
      <c r="E171" s="17">
        <f>34+E170</f>
        <v>51</v>
      </c>
      <c r="F171" s="17">
        <v>7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55">
        <f t="shared" si="27"/>
        <v>51</v>
      </c>
      <c r="T171" s="55">
        <f t="shared" si="28"/>
        <v>7</v>
      </c>
      <c r="U171" s="55">
        <f t="shared" si="29"/>
        <v>58</v>
      </c>
    </row>
    <row r="172" spans="1:21" ht="27.75">
      <c r="A172" s="117"/>
      <c r="B172" s="116" t="s">
        <v>108</v>
      </c>
      <c r="C172" s="23" t="s">
        <v>12</v>
      </c>
      <c r="D172" s="17" t="s">
        <v>1</v>
      </c>
      <c r="E172" s="17">
        <v>4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1</v>
      </c>
      <c r="P172" s="17">
        <v>0</v>
      </c>
      <c r="Q172" s="17">
        <v>0</v>
      </c>
      <c r="R172" s="17">
        <v>0</v>
      </c>
      <c r="S172" s="55">
        <f t="shared" si="27"/>
        <v>5</v>
      </c>
      <c r="T172" s="55">
        <f t="shared" si="28"/>
        <v>0</v>
      </c>
      <c r="U172" s="55">
        <f t="shared" si="29"/>
        <v>5</v>
      </c>
    </row>
    <row r="173" spans="1:21" ht="27.75">
      <c r="A173" s="117"/>
      <c r="B173" s="116"/>
      <c r="C173" s="23" t="s">
        <v>12</v>
      </c>
      <c r="D173" s="17" t="s">
        <v>78</v>
      </c>
      <c r="E173" s="17">
        <v>44</v>
      </c>
      <c r="F173" s="17">
        <v>5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1</v>
      </c>
      <c r="P173" s="17">
        <v>0</v>
      </c>
      <c r="Q173" s="17">
        <v>0</v>
      </c>
      <c r="R173" s="17">
        <v>0</v>
      </c>
      <c r="S173" s="55">
        <f t="shared" si="27"/>
        <v>45</v>
      </c>
      <c r="T173" s="55">
        <f t="shared" si="28"/>
        <v>5</v>
      </c>
      <c r="U173" s="55">
        <f t="shared" si="29"/>
        <v>50</v>
      </c>
    </row>
    <row r="174" spans="1:21" ht="27.75">
      <c r="A174" s="117"/>
      <c r="B174" s="116" t="s">
        <v>96</v>
      </c>
      <c r="C174" s="23" t="s">
        <v>12</v>
      </c>
      <c r="D174" s="17" t="s">
        <v>1</v>
      </c>
      <c r="E174" s="17">
        <v>1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55">
        <f t="shared" si="27"/>
        <v>1</v>
      </c>
      <c r="T174" s="55">
        <f t="shared" si="28"/>
        <v>0</v>
      </c>
      <c r="U174" s="55">
        <f t="shared" si="29"/>
        <v>1</v>
      </c>
    </row>
    <row r="175" spans="1:21" ht="27.75">
      <c r="A175" s="117"/>
      <c r="B175" s="116"/>
      <c r="C175" s="23" t="s">
        <v>12</v>
      </c>
      <c r="D175" s="17" t="s">
        <v>78</v>
      </c>
      <c r="E175" s="17">
        <v>2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55">
        <f t="shared" si="27"/>
        <v>2</v>
      </c>
      <c r="T175" s="55">
        <f t="shared" si="28"/>
        <v>0</v>
      </c>
      <c r="U175" s="55">
        <f t="shared" si="29"/>
        <v>2</v>
      </c>
    </row>
    <row r="176" spans="1:21" ht="27.75">
      <c r="A176" s="117"/>
      <c r="B176" s="116" t="s">
        <v>82</v>
      </c>
      <c r="C176" s="23" t="s">
        <v>12</v>
      </c>
      <c r="D176" s="17" t="s">
        <v>1</v>
      </c>
      <c r="E176" s="17">
        <v>2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55">
        <f t="shared" si="27"/>
        <v>2</v>
      </c>
      <c r="T176" s="55">
        <f t="shared" si="28"/>
        <v>0</v>
      </c>
      <c r="U176" s="55">
        <f t="shared" si="29"/>
        <v>2</v>
      </c>
    </row>
    <row r="177" spans="1:21" ht="27.75">
      <c r="A177" s="117"/>
      <c r="B177" s="116"/>
      <c r="C177" s="23" t="s">
        <v>12</v>
      </c>
      <c r="D177" s="17" t="s">
        <v>78</v>
      </c>
      <c r="E177" s="17">
        <v>50</v>
      </c>
      <c r="F177" s="17">
        <v>4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55">
        <f t="shared" si="27"/>
        <v>50</v>
      </c>
      <c r="T177" s="55">
        <f t="shared" si="28"/>
        <v>4</v>
      </c>
      <c r="U177" s="55">
        <f t="shared" si="29"/>
        <v>54</v>
      </c>
    </row>
    <row r="178" spans="1:21" ht="27.75">
      <c r="A178" s="117"/>
      <c r="B178" s="116" t="s">
        <v>95</v>
      </c>
      <c r="C178" s="23" t="s">
        <v>12</v>
      </c>
      <c r="D178" s="17" t="s">
        <v>1</v>
      </c>
      <c r="E178" s="17">
        <v>6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55">
        <f t="shared" si="27"/>
        <v>6</v>
      </c>
      <c r="T178" s="55">
        <f t="shared" si="28"/>
        <v>0</v>
      </c>
      <c r="U178" s="55">
        <f t="shared" si="29"/>
        <v>6</v>
      </c>
    </row>
    <row r="179" spans="1:21" ht="27.75">
      <c r="A179" s="117"/>
      <c r="B179" s="116"/>
      <c r="C179" s="23" t="s">
        <v>12</v>
      </c>
      <c r="D179" s="17" t="s">
        <v>78</v>
      </c>
      <c r="E179" s="17">
        <v>27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55">
        <f t="shared" si="27"/>
        <v>27</v>
      </c>
      <c r="T179" s="55">
        <f t="shared" si="28"/>
        <v>0</v>
      </c>
      <c r="U179" s="55">
        <f t="shared" si="29"/>
        <v>27</v>
      </c>
    </row>
    <row r="180" spans="1:21" ht="27.75">
      <c r="A180" s="117"/>
      <c r="B180" s="116" t="s">
        <v>97</v>
      </c>
      <c r="C180" s="23" t="s">
        <v>12</v>
      </c>
      <c r="D180" s="17" t="s">
        <v>1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55">
        <f t="shared" si="27"/>
        <v>0</v>
      </c>
      <c r="T180" s="55">
        <f t="shared" si="28"/>
        <v>0</v>
      </c>
      <c r="U180" s="55">
        <f t="shared" si="29"/>
        <v>0</v>
      </c>
    </row>
    <row r="181" spans="1:21" ht="27.75">
      <c r="A181" s="117"/>
      <c r="B181" s="116"/>
      <c r="C181" s="23" t="s">
        <v>12</v>
      </c>
      <c r="D181" s="17" t="s">
        <v>78</v>
      </c>
      <c r="E181" s="17">
        <v>1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55">
        <f t="shared" si="27"/>
        <v>1</v>
      </c>
      <c r="T181" s="55">
        <f t="shared" si="28"/>
        <v>0</v>
      </c>
      <c r="U181" s="55">
        <f t="shared" si="29"/>
        <v>1</v>
      </c>
    </row>
    <row r="182" spans="1:21" ht="27.75">
      <c r="A182" s="117"/>
      <c r="B182" s="116" t="s">
        <v>94</v>
      </c>
      <c r="C182" s="23" t="s">
        <v>12</v>
      </c>
      <c r="D182" s="17" t="s">
        <v>1</v>
      </c>
      <c r="E182" s="17">
        <v>3</v>
      </c>
      <c r="F182" s="17">
        <v>2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55">
        <f t="shared" si="27"/>
        <v>3</v>
      </c>
      <c r="T182" s="55">
        <f t="shared" si="28"/>
        <v>2</v>
      </c>
      <c r="U182" s="55">
        <f t="shared" si="29"/>
        <v>5</v>
      </c>
    </row>
    <row r="183" spans="1:21" ht="27.75">
      <c r="A183" s="117"/>
      <c r="B183" s="116"/>
      <c r="C183" s="23" t="s">
        <v>12</v>
      </c>
      <c r="D183" s="17" t="s">
        <v>78</v>
      </c>
      <c r="E183" s="17">
        <v>14</v>
      </c>
      <c r="F183" s="17">
        <v>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55">
        <f t="shared" si="27"/>
        <v>14</v>
      </c>
      <c r="T183" s="55">
        <f t="shared" si="28"/>
        <v>6</v>
      </c>
      <c r="U183" s="55">
        <f t="shared" si="29"/>
        <v>20</v>
      </c>
    </row>
    <row r="184" spans="1:21" ht="27.75">
      <c r="A184" s="117"/>
      <c r="B184" s="109" t="s">
        <v>83</v>
      </c>
      <c r="C184" s="22" t="s">
        <v>12</v>
      </c>
      <c r="D184" s="18" t="s">
        <v>1</v>
      </c>
      <c r="E184" s="18">
        <f>E182+E180+E178+E176+E174+E172+E170+E168</f>
        <v>53</v>
      </c>
      <c r="F184" s="24">
        <f aca="true" t="shared" si="32" ref="F184:R184">F182+F180+F178+F176+F174+F172+F170+F168</f>
        <v>6</v>
      </c>
      <c r="G184" s="24">
        <f t="shared" si="32"/>
        <v>0</v>
      </c>
      <c r="H184" s="24">
        <f t="shared" si="32"/>
        <v>0</v>
      </c>
      <c r="I184" s="24">
        <f t="shared" si="32"/>
        <v>0</v>
      </c>
      <c r="J184" s="24">
        <f t="shared" si="32"/>
        <v>0</v>
      </c>
      <c r="K184" s="24">
        <f t="shared" si="32"/>
        <v>0</v>
      </c>
      <c r="L184" s="24">
        <f t="shared" si="32"/>
        <v>0</v>
      </c>
      <c r="M184" s="24">
        <f t="shared" si="32"/>
        <v>0</v>
      </c>
      <c r="N184" s="24">
        <f t="shared" si="32"/>
        <v>0</v>
      </c>
      <c r="O184" s="24">
        <f t="shared" si="32"/>
        <v>1</v>
      </c>
      <c r="P184" s="24">
        <f t="shared" si="32"/>
        <v>0</v>
      </c>
      <c r="Q184" s="24">
        <f t="shared" si="32"/>
        <v>0</v>
      </c>
      <c r="R184" s="24">
        <f t="shared" si="32"/>
        <v>0</v>
      </c>
      <c r="S184" s="55">
        <f t="shared" si="27"/>
        <v>54</v>
      </c>
      <c r="T184" s="55">
        <f t="shared" si="28"/>
        <v>6</v>
      </c>
      <c r="U184" s="55">
        <f t="shared" si="29"/>
        <v>60</v>
      </c>
    </row>
    <row r="185" spans="1:21" ht="27.75">
      <c r="A185" s="117"/>
      <c r="B185" s="109"/>
      <c r="C185" s="22" t="s">
        <v>12</v>
      </c>
      <c r="D185" s="18" t="s">
        <v>78</v>
      </c>
      <c r="E185" s="18">
        <f>E183+E181+E179+E177+E175+E173+E171+E169</f>
        <v>238</v>
      </c>
      <c r="F185" s="24">
        <f aca="true" t="shared" si="33" ref="F185:R185">F183+F181+F179+F177+F175+F173+F171+F169</f>
        <v>27</v>
      </c>
      <c r="G185" s="24">
        <f t="shared" si="33"/>
        <v>0</v>
      </c>
      <c r="H185" s="24">
        <f t="shared" si="33"/>
        <v>0</v>
      </c>
      <c r="I185" s="24">
        <f t="shared" si="33"/>
        <v>0</v>
      </c>
      <c r="J185" s="24">
        <f t="shared" si="33"/>
        <v>0</v>
      </c>
      <c r="K185" s="24">
        <f t="shared" si="33"/>
        <v>0</v>
      </c>
      <c r="L185" s="24">
        <f t="shared" si="33"/>
        <v>0</v>
      </c>
      <c r="M185" s="24">
        <f t="shared" si="33"/>
        <v>0</v>
      </c>
      <c r="N185" s="24">
        <f t="shared" si="33"/>
        <v>0</v>
      </c>
      <c r="O185" s="24">
        <f t="shared" si="33"/>
        <v>1</v>
      </c>
      <c r="P185" s="24">
        <f t="shared" si="33"/>
        <v>0</v>
      </c>
      <c r="Q185" s="24">
        <f t="shared" si="33"/>
        <v>0</v>
      </c>
      <c r="R185" s="24">
        <f t="shared" si="33"/>
        <v>0</v>
      </c>
      <c r="S185" s="55">
        <f t="shared" si="27"/>
        <v>239</v>
      </c>
      <c r="T185" s="55">
        <f t="shared" si="28"/>
        <v>27</v>
      </c>
      <c r="U185" s="55">
        <f t="shared" si="29"/>
        <v>266</v>
      </c>
    </row>
    <row r="186" spans="1:21" ht="27.75">
      <c r="A186" s="116" t="s">
        <v>34</v>
      </c>
      <c r="B186" s="116"/>
      <c r="C186" s="23" t="s">
        <v>12</v>
      </c>
      <c r="D186" s="17" t="s">
        <v>1</v>
      </c>
      <c r="E186" s="17">
        <v>7</v>
      </c>
      <c r="F186" s="17">
        <v>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1</v>
      </c>
      <c r="Q186" s="17">
        <v>0</v>
      </c>
      <c r="R186" s="17">
        <v>0</v>
      </c>
      <c r="S186" s="55">
        <f t="shared" si="27"/>
        <v>7</v>
      </c>
      <c r="T186" s="55">
        <f t="shared" si="28"/>
        <v>4</v>
      </c>
      <c r="U186" s="55">
        <f t="shared" si="29"/>
        <v>11</v>
      </c>
    </row>
    <row r="187" spans="1:21" ht="27.75">
      <c r="A187" s="116"/>
      <c r="B187" s="116"/>
      <c r="C187" s="23" t="s">
        <v>12</v>
      </c>
      <c r="D187" s="17" t="s">
        <v>78</v>
      </c>
      <c r="E187" s="17">
        <v>77</v>
      </c>
      <c r="F187" s="17">
        <v>50</v>
      </c>
      <c r="G187" s="17">
        <v>1</v>
      </c>
      <c r="H187" s="17">
        <v>0</v>
      </c>
      <c r="I187" s="17">
        <v>1</v>
      </c>
      <c r="J187" s="17">
        <v>1</v>
      </c>
      <c r="K187" s="17">
        <v>0</v>
      </c>
      <c r="L187" s="17">
        <v>0</v>
      </c>
      <c r="M187" s="17">
        <v>0</v>
      </c>
      <c r="N187" s="17">
        <v>0</v>
      </c>
      <c r="O187" s="17">
        <v>2</v>
      </c>
      <c r="P187" s="17">
        <v>3</v>
      </c>
      <c r="Q187" s="17">
        <v>1</v>
      </c>
      <c r="R187" s="17">
        <v>0</v>
      </c>
      <c r="S187" s="55">
        <f t="shared" si="27"/>
        <v>82</v>
      </c>
      <c r="T187" s="55">
        <f t="shared" si="28"/>
        <v>54</v>
      </c>
      <c r="U187" s="55">
        <f t="shared" si="29"/>
        <v>136</v>
      </c>
    </row>
    <row r="188" spans="1:21" ht="27.75">
      <c r="A188" s="116" t="s">
        <v>36</v>
      </c>
      <c r="B188" s="116"/>
      <c r="C188" s="23" t="s">
        <v>12</v>
      </c>
      <c r="D188" s="17" t="s">
        <v>1</v>
      </c>
      <c r="E188" s="17">
        <v>16</v>
      </c>
      <c r="F188" s="17">
        <v>6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55">
        <f t="shared" si="27"/>
        <v>16</v>
      </c>
      <c r="T188" s="55">
        <f t="shared" si="28"/>
        <v>6</v>
      </c>
      <c r="U188" s="55">
        <f t="shared" si="29"/>
        <v>22</v>
      </c>
    </row>
    <row r="189" spans="1:21" ht="27.75">
      <c r="A189" s="116"/>
      <c r="B189" s="116"/>
      <c r="C189" s="23" t="s">
        <v>12</v>
      </c>
      <c r="D189" s="17" t="s">
        <v>78</v>
      </c>
      <c r="E189" s="17">
        <f>86+E188</f>
        <v>102</v>
      </c>
      <c r="F189" s="17">
        <v>46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55">
        <f t="shared" si="27"/>
        <v>102</v>
      </c>
      <c r="T189" s="55">
        <f t="shared" si="28"/>
        <v>46</v>
      </c>
      <c r="U189" s="55">
        <f t="shared" si="29"/>
        <v>148</v>
      </c>
    </row>
    <row r="190" spans="1:21" ht="27.75">
      <c r="A190" s="116" t="s">
        <v>306</v>
      </c>
      <c r="B190" s="116"/>
      <c r="C190" s="23" t="s">
        <v>18</v>
      </c>
      <c r="D190" s="17" t="s">
        <v>1</v>
      </c>
      <c r="E190" s="17">
        <v>16</v>
      </c>
      <c r="F190" s="17">
        <v>11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55">
        <f t="shared" si="27"/>
        <v>16</v>
      </c>
      <c r="T190" s="55">
        <f t="shared" si="28"/>
        <v>11</v>
      </c>
      <c r="U190" s="55">
        <f t="shared" si="29"/>
        <v>27</v>
      </c>
    </row>
    <row r="191" spans="1:21" ht="27.75">
      <c r="A191" s="116"/>
      <c r="B191" s="116"/>
      <c r="C191" s="23" t="s">
        <v>18</v>
      </c>
      <c r="D191" s="17" t="s">
        <v>78</v>
      </c>
      <c r="E191" s="17">
        <v>77</v>
      </c>
      <c r="F191" s="17">
        <v>30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55">
        <f t="shared" si="27"/>
        <v>77</v>
      </c>
      <c r="T191" s="55">
        <f t="shared" si="28"/>
        <v>30</v>
      </c>
      <c r="U191" s="55">
        <f t="shared" si="29"/>
        <v>107</v>
      </c>
    </row>
    <row r="192" spans="1:21" ht="27.75">
      <c r="A192" s="116" t="s">
        <v>98</v>
      </c>
      <c r="B192" s="116"/>
      <c r="C192" s="23" t="s">
        <v>12</v>
      </c>
      <c r="D192" s="17" t="s">
        <v>1</v>
      </c>
      <c r="E192" s="17">
        <v>21</v>
      </c>
      <c r="F192" s="17">
        <v>19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55">
        <f t="shared" si="27"/>
        <v>21</v>
      </c>
      <c r="T192" s="55">
        <f t="shared" si="28"/>
        <v>19</v>
      </c>
      <c r="U192" s="55">
        <f t="shared" si="29"/>
        <v>40</v>
      </c>
    </row>
    <row r="193" spans="1:21" ht="27.75">
      <c r="A193" s="116"/>
      <c r="B193" s="116"/>
      <c r="C193" s="23" t="s">
        <v>12</v>
      </c>
      <c r="D193" s="17" t="s">
        <v>78</v>
      </c>
      <c r="E193" s="17">
        <v>89</v>
      </c>
      <c r="F193" s="17">
        <f>136+F192</f>
        <v>155</v>
      </c>
      <c r="G193" s="17">
        <v>0</v>
      </c>
      <c r="H193" s="17">
        <v>1</v>
      </c>
      <c r="I193" s="17">
        <v>1</v>
      </c>
      <c r="J193" s="17">
        <v>1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55">
        <f t="shared" si="27"/>
        <v>90</v>
      </c>
      <c r="T193" s="55">
        <f t="shared" si="28"/>
        <v>157</v>
      </c>
      <c r="U193" s="55">
        <f t="shared" si="29"/>
        <v>247</v>
      </c>
    </row>
    <row r="194" spans="1:21" ht="27.75">
      <c r="A194" s="116" t="s">
        <v>37</v>
      </c>
      <c r="B194" s="116"/>
      <c r="C194" s="23" t="s">
        <v>12</v>
      </c>
      <c r="D194" s="17" t="s">
        <v>1</v>
      </c>
      <c r="E194" s="17">
        <v>88</v>
      </c>
      <c r="F194" s="17">
        <v>42</v>
      </c>
      <c r="G194" s="17">
        <v>8</v>
      </c>
      <c r="H194" s="17">
        <v>5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1</v>
      </c>
      <c r="Q194" s="17">
        <v>0</v>
      </c>
      <c r="R194" s="17">
        <v>0</v>
      </c>
      <c r="S194" s="55">
        <f t="shared" si="27"/>
        <v>96</v>
      </c>
      <c r="T194" s="55">
        <f t="shared" si="28"/>
        <v>48</v>
      </c>
      <c r="U194" s="55">
        <f t="shared" si="29"/>
        <v>144</v>
      </c>
    </row>
    <row r="195" spans="1:21" ht="27.75">
      <c r="A195" s="116"/>
      <c r="B195" s="116"/>
      <c r="C195" s="23" t="s">
        <v>12</v>
      </c>
      <c r="D195" s="17" t="s">
        <v>78</v>
      </c>
      <c r="E195" s="17">
        <f>661+E194</f>
        <v>749</v>
      </c>
      <c r="F195" s="17">
        <f>322+F194</f>
        <v>364</v>
      </c>
      <c r="G195" s="17">
        <v>16</v>
      </c>
      <c r="H195" s="17">
        <v>10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2</v>
      </c>
      <c r="Q195" s="17">
        <v>0</v>
      </c>
      <c r="R195" s="17">
        <v>0</v>
      </c>
      <c r="S195" s="55">
        <f t="shared" si="27"/>
        <v>765</v>
      </c>
      <c r="T195" s="55">
        <f t="shared" si="28"/>
        <v>376</v>
      </c>
      <c r="U195" s="55">
        <f t="shared" si="29"/>
        <v>1141</v>
      </c>
    </row>
    <row r="196" spans="1:21" ht="18.75" customHeight="1">
      <c r="A196" s="117" t="s">
        <v>38</v>
      </c>
      <c r="B196" s="116" t="s">
        <v>39</v>
      </c>
      <c r="C196" s="23" t="s">
        <v>12</v>
      </c>
      <c r="D196" s="17" t="s">
        <v>1</v>
      </c>
      <c r="E196" s="17">
        <v>133</v>
      </c>
      <c r="F196" s="17">
        <v>149</v>
      </c>
      <c r="G196" s="17">
        <v>0</v>
      </c>
      <c r="H196" s="17">
        <v>1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55">
        <f t="shared" si="27"/>
        <v>133</v>
      </c>
      <c r="T196" s="55">
        <f t="shared" si="28"/>
        <v>150</v>
      </c>
      <c r="U196" s="55">
        <f t="shared" si="29"/>
        <v>283</v>
      </c>
    </row>
    <row r="197" spans="1:21" ht="27.75">
      <c r="A197" s="117"/>
      <c r="B197" s="116"/>
      <c r="C197" s="23" t="s">
        <v>12</v>
      </c>
      <c r="D197" s="17" t="s">
        <v>78</v>
      </c>
      <c r="E197" s="17">
        <f>292+E196</f>
        <v>425</v>
      </c>
      <c r="F197" s="17">
        <f>311+F196</f>
        <v>460</v>
      </c>
      <c r="G197" s="17">
        <v>2</v>
      </c>
      <c r="H197" s="17">
        <v>2</v>
      </c>
      <c r="I197" s="17">
        <v>0</v>
      </c>
      <c r="J197" s="17">
        <v>1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55">
        <f t="shared" si="27"/>
        <v>427</v>
      </c>
      <c r="T197" s="55">
        <f t="shared" si="28"/>
        <v>463</v>
      </c>
      <c r="U197" s="55">
        <f t="shared" si="29"/>
        <v>890</v>
      </c>
    </row>
    <row r="198" spans="1:21" ht="27.75">
      <c r="A198" s="117"/>
      <c r="B198" s="116" t="s">
        <v>40</v>
      </c>
      <c r="C198" s="23" t="s">
        <v>12</v>
      </c>
      <c r="D198" s="17" t="s">
        <v>1</v>
      </c>
      <c r="E198" s="17">
        <v>87</v>
      </c>
      <c r="F198" s="17">
        <v>114</v>
      </c>
      <c r="G198" s="17">
        <v>1</v>
      </c>
      <c r="H198" s="17">
        <v>2</v>
      </c>
      <c r="I198" s="17">
        <v>0</v>
      </c>
      <c r="J198" s="17">
        <v>1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55">
        <f t="shared" si="27"/>
        <v>88</v>
      </c>
      <c r="T198" s="55">
        <f t="shared" si="28"/>
        <v>117</v>
      </c>
      <c r="U198" s="55">
        <f t="shared" si="29"/>
        <v>205</v>
      </c>
    </row>
    <row r="199" spans="1:21" ht="27.75">
      <c r="A199" s="117"/>
      <c r="B199" s="116"/>
      <c r="C199" s="23" t="s">
        <v>12</v>
      </c>
      <c r="D199" s="17" t="s">
        <v>78</v>
      </c>
      <c r="E199" s="17">
        <f>267+E198</f>
        <v>354</v>
      </c>
      <c r="F199" s="17">
        <f>342+F198</f>
        <v>456</v>
      </c>
      <c r="G199" s="17">
        <v>8</v>
      </c>
      <c r="H199" s="17">
        <v>12</v>
      </c>
      <c r="I199" s="17">
        <v>3</v>
      </c>
      <c r="J199" s="17">
        <v>10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55">
        <f t="shared" si="27"/>
        <v>365</v>
      </c>
      <c r="T199" s="55">
        <f t="shared" si="28"/>
        <v>478</v>
      </c>
      <c r="U199" s="55">
        <f t="shared" si="29"/>
        <v>843</v>
      </c>
    </row>
    <row r="200" spans="1:21" ht="27.75">
      <c r="A200" s="117"/>
      <c r="B200" s="116" t="s">
        <v>41</v>
      </c>
      <c r="C200" s="23" t="s">
        <v>12</v>
      </c>
      <c r="D200" s="17" t="s">
        <v>1</v>
      </c>
      <c r="E200" s="17">
        <v>25</v>
      </c>
      <c r="F200" s="17">
        <v>249</v>
      </c>
      <c r="G200" s="17">
        <v>0</v>
      </c>
      <c r="H200" s="17">
        <v>1</v>
      </c>
      <c r="I200" s="17">
        <v>0</v>
      </c>
      <c r="J200" s="17">
        <v>1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55">
        <f t="shared" si="27"/>
        <v>25</v>
      </c>
      <c r="T200" s="55">
        <f t="shared" si="28"/>
        <v>251</v>
      </c>
      <c r="U200" s="55">
        <f t="shared" si="29"/>
        <v>276</v>
      </c>
    </row>
    <row r="201" spans="1:21" ht="27.75">
      <c r="A201" s="117"/>
      <c r="B201" s="116"/>
      <c r="C201" s="23" t="s">
        <v>12</v>
      </c>
      <c r="D201" s="17" t="s">
        <v>78</v>
      </c>
      <c r="E201" s="17">
        <v>136</v>
      </c>
      <c r="F201" s="17">
        <f>380+F200</f>
        <v>629</v>
      </c>
      <c r="G201" s="17">
        <v>0</v>
      </c>
      <c r="H201" s="17">
        <v>2</v>
      </c>
      <c r="I201" s="17">
        <v>0</v>
      </c>
      <c r="J201" s="17">
        <v>2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55">
        <f t="shared" si="27"/>
        <v>136</v>
      </c>
      <c r="T201" s="55">
        <f t="shared" si="28"/>
        <v>633</v>
      </c>
      <c r="U201" s="55">
        <f t="shared" si="29"/>
        <v>769</v>
      </c>
    </row>
    <row r="202" spans="1:21" ht="27.75">
      <c r="A202" s="117"/>
      <c r="B202" s="116" t="s">
        <v>42</v>
      </c>
      <c r="C202" s="23" t="s">
        <v>12</v>
      </c>
      <c r="D202" s="17" t="s">
        <v>1</v>
      </c>
      <c r="E202" s="17">
        <v>3</v>
      </c>
      <c r="F202" s="17">
        <v>2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55">
        <f t="shared" si="27"/>
        <v>3</v>
      </c>
      <c r="T202" s="55">
        <f t="shared" si="28"/>
        <v>2</v>
      </c>
      <c r="U202" s="55">
        <f t="shared" si="29"/>
        <v>5</v>
      </c>
    </row>
    <row r="203" spans="1:21" ht="27.75">
      <c r="A203" s="117"/>
      <c r="B203" s="116"/>
      <c r="C203" s="23" t="s">
        <v>12</v>
      </c>
      <c r="D203" s="17" t="s">
        <v>78</v>
      </c>
      <c r="E203" s="17">
        <v>9</v>
      </c>
      <c r="F203" s="17">
        <v>7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55">
        <f t="shared" si="27"/>
        <v>9</v>
      </c>
      <c r="T203" s="55">
        <f t="shared" si="28"/>
        <v>7</v>
      </c>
      <c r="U203" s="55">
        <f t="shared" si="29"/>
        <v>16</v>
      </c>
    </row>
    <row r="204" spans="1:21" ht="27.75">
      <c r="A204" s="117"/>
      <c r="B204" s="116" t="s">
        <v>99</v>
      </c>
      <c r="C204" s="23" t="s">
        <v>12</v>
      </c>
      <c r="D204" s="17" t="s">
        <v>1</v>
      </c>
      <c r="E204" s="17">
        <v>11</v>
      </c>
      <c r="F204" s="17">
        <v>7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55">
        <f t="shared" si="27"/>
        <v>11</v>
      </c>
      <c r="T204" s="55">
        <f t="shared" si="28"/>
        <v>7</v>
      </c>
      <c r="U204" s="55">
        <f t="shared" si="29"/>
        <v>18</v>
      </c>
    </row>
    <row r="205" spans="1:21" ht="27.75">
      <c r="A205" s="117"/>
      <c r="B205" s="116"/>
      <c r="C205" s="23" t="s">
        <v>12</v>
      </c>
      <c r="D205" s="17" t="s">
        <v>78</v>
      </c>
      <c r="E205" s="17">
        <v>38</v>
      </c>
      <c r="F205" s="17">
        <v>57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55">
        <f t="shared" si="27"/>
        <v>38</v>
      </c>
      <c r="T205" s="55">
        <f t="shared" si="28"/>
        <v>57</v>
      </c>
      <c r="U205" s="55">
        <f t="shared" si="29"/>
        <v>95</v>
      </c>
    </row>
    <row r="206" spans="1:21" ht="27.75">
      <c r="A206" s="117"/>
      <c r="B206" s="116" t="s">
        <v>43</v>
      </c>
      <c r="C206" s="23" t="s">
        <v>12</v>
      </c>
      <c r="D206" s="17" t="s">
        <v>1</v>
      </c>
      <c r="E206" s="17">
        <v>53</v>
      </c>
      <c r="F206" s="17">
        <v>34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55">
        <f t="shared" si="27"/>
        <v>53</v>
      </c>
      <c r="T206" s="55">
        <f t="shared" si="28"/>
        <v>34</v>
      </c>
      <c r="U206" s="55">
        <f t="shared" si="29"/>
        <v>87</v>
      </c>
    </row>
    <row r="207" spans="1:21" ht="27.75">
      <c r="A207" s="117"/>
      <c r="B207" s="116"/>
      <c r="C207" s="23" t="s">
        <v>12</v>
      </c>
      <c r="D207" s="17" t="s">
        <v>78</v>
      </c>
      <c r="E207" s="17">
        <f>118+E206</f>
        <v>171</v>
      </c>
      <c r="F207" s="17">
        <v>84</v>
      </c>
      <c r="G207" s="17">
        <v>0</v>
      </c>
      <c r="H207" s="17">
        <v>3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55">
        <f aca="true" t="shared" si="34" ref="S207:S270">Q207+O207+M207+K207+I207+G207+E207</f>
        <v>171</v>
      </c>
      <c r="T207" s="55">
        <f aca="true" t="shared" si="35" ref="T207:T270">R207+P207+N207+L207+J207+H207+F207</f>
        <v>87</v>
      </c>
      <c r="U207" s="55">
        <f aca="true" t="shared" si="36" ref="U207:U270">T207+S207</f>
        <v>258</v>
      </c>
    </row>
    <row r="208" spans="1:21" ht="27.75">
      <c r="A208" s="117"/>
      <c r="B208" s="116" t="s">
        <v>44</v>
      </c>
      <c r="C208" s="23" t="s">
        <v>12</v>
      </c>
      <c r="D208" s="17" t="s">
        <v>1</v>
      </c>
      <c r="E208" s="17">
        <v>53</v>
      </c>
      <c r="F208" s="17">
        <v>45</v>
      </c>
      <c r="G208" s="17">
        <v>0</v>
      </c>
      <c r="H208" s="17">
        <v>0</v>
      </c>
      <c r="I208" s="17">
        <v>1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55">
        <f t="shared" si="34"/>
        <v>54</v>
      </c>
      <c r="T208" s="55">
        <f t="shared" si="35"/>
        <v>45</v>
      </c>
      <c r="U208" s="55">
        <f t="shared" si="36"/>
        <v>99</v>
      </c>
    </row>
    <row r="209" spans="1:21" ht="27.75">
      <c r="A209" s="117"/>
      <c r="B209" s="116"/>
      <c r="C209" s="23" t="s">
        <v>12</v>
      </c>
      <c r="D209" s="17" t="s">
        <v>78</v>
      </c>
      <c r="E209" s="17">
        <f>113+E208</f>
        <v>166</v>
      </c>
      <c r="F209" s="17">
        <f>126+F208</f>
        <v>171</v>
      </c>
      <c r="G209" s="17">
        <v>2</v>
      </c>
      <c r="H209" s="17">
        <v>1</v>
      </c>
      <c r="I209" s="17">
        <v>1</v>
      </c>
      <c r="J209" s="17">
        <v>1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55">
        <f t="shared" si="34"/>
        <v>169</v>
      </c>
      <c r="T209" s="55">
        <f t="shared" si="35"/>
        <v>173</v>
      </c>
      <c r="U209" s="55">
        <f t="shared" si="36"/>
        <v>342</v>
      </c>
    </row>
    <row r="210" spans="1:21" ht="27.75">
      <c r="A210" s="117"/>
      <c r="B210" s="116" t="s">
        <v>45</v>
      </c>
      <c r="C210" s="23" t="s">
        <v>12</v>
      </c>
      <c r="D210" s="17" t="s">
        <v>1</v>
      </c>
      <c r="E210" s="17">
        <v>56</v>
      </c>
      <c r="F210" s="17">
        <v>35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55">
        <f t="shared" si="34"/>
        <v>56</v>
      </c>
      <c r="T210" s="55">
        <f t="shared" si="35"/>
        <v>35</v>
      </c>
      <c r="U210" s="55">
        <f t="shared" si="36"/>
        <v>91</v>
      </c>
    </row>
    <row r="211" spans="1:21" ht="27.75">
      <c r="A211" s="117"/>
      <c r="B211" s="116"/>
      <c r="C211" s="23" t="s">
        <v>12</v>
      </c>
      <c r="D211" s="17" t="s">
        <v>78</v>
      </c>
      <c r="E211" s="17">
        <f>84+E210</f>
        <v>140</v>
      </c>
      <c r="F211" s="17">
        <f>58+F210</f>
        <v>93</v>
      </c>
      <c r="G211" s="17">
        <v>1</v>
      </c>
      <c r="H211" s="17">
        <v>2</v>
      </c>
      <c r="I211" s="17">
        <v>0</v>
      </c>
      <c r="J211" s="17">
        <v>1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55">
        <f t="shared" si="34"/>
        <v>141</v>
      </c>
      <c r="T211" s="55">
        <f t="shared" si="35"/>
        <v>96</v>
      </c>
      <c r="U211" s="55">
        <f t="shared" si="36"/>
        <v>237</v>
      </c>
    </row>
    <row r="212" spans="1:21" ht="27.75">
      <c r="A212" s="117"/>
      <c r="B212" s="116" t="s">
        <v>46</v>
      </c>
      <c r="C212" s="23" t="s">
        <v>12</v>
      </c>
      <c r="D212" s="17" t="s">
        <v>1</v>
      </c>
      <c r="E212" s="17">
        <v>14</v>
      </c>
      <c r="F212" s="17">
        <v>46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55">
        <f t="shared" si="34"/>
        <v>14</v>
      </c>
      <c r="T212" s="55">
        <f t="shared" si="35"/>
        <v>46</v>
      </c>
      <c r="U212" s="55">
        <f t="shared" si="36"/>
        <v>60</v>
      </c>
    </row>
    <row r="213" spans="1:21" ht="27.75">
      <c r="A213" s="117"/>
      <c r="B213" s="116"/>
      <c r="C213" s="23" t="s">
        <v>12</v>
      </c>
      <c r="D213" s="17" t="s">
        <v>78</v>
      </c>
      <c r="E213" s="17">
        <f>65+E212</f>
        <v>79</v>
      </c>
      <c r="F213" s="17">
        <f>99+F212</f>
        <v>145</v>
      </c>
      <c r="G213" s="17">
        <v>1</v>
      </c>
      <c r="H213" s="17">
        <v>2</v>
      </c>
      <c r="I213" s="17">
        <v>0</v>
      </c>
      <c r="J213" s="17">
        <v>1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55">
        <f t="shared" si="34"/>
        <v>80</v>
      </c>
      <c r="T213" s="55">
        <f t="shared" si="35"/>
        <v>148</v>
      </c>
      <c r="U213" s="55">
        <f t="shared" si="36"/>
        <v>228</v>
      </c>
    </row>
    <row r="214" spans="1:21" ht="27.75">
      <c r="A214" s="117"/>
      <c r="B214" s="116" t="s">
        <v>47</v>
      </c>
      <c r="C214" s="23" t="s">
        <v>12</v>
      </c>
      <c r="D214" s="17" t="s">
        <v>1</v>
      </c>
      <c r="E214" s="17">
        <v>22</v>
      </c>
      <c r="F214" s="17">
        <v>12</v>
      </c>
      <c r="G214" s="17">
        <v>1</v>
      </c>
      <c r="H214" s="17">
        <v>0</v>
      </c>
      <c r="I214" s="17">
        <v>1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55">
        <f t="shared" si="34"/>
        <v>24</v>
      </c>
      <c r="T214" s="55">
        <f t="shared" si="35"/>
        <v>12</v>
      </c>
      <c r="U214" s="55">
        <f t="shared" si="36"/>
        <v>36</v>
      </c>
    </row>
    <row r="215" spans="1:21" ht="27.75">
      <c r="A215" s="117"/>
      <c r="B215" s="116"/>
      <c r="C215" s="23" t="s">
        <v>12</v>
      </c>
      <c r="D215" s="17" t="s">
        <v>78</v>
      </c>
      <c r="E215" s="17">
        <f>49+E214</f>
        <v>71</v>
      </c>
      <c r="F215" s="17">
        <v>52</v>
      </c>
      <c r="G215" s="17">
        <v>1</v>
      </c>
      <c r="H215" s="17">
        <v>2</v>
      </c>
      <c r="I215" s="17">
        <v>1</v>
      </c>
      <c r="J215" s="17">
        <v>2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55">
        <f t="shared" si="34"/>
        <v>73</v>
      </c>
      <c r="T215" s="55">
        <f t="shared" si="35"/>
        <v>56</v>
      </c>
      <c r="U215" s="55">
        <f t="shared" si="36"/>
        <v>129</v>
      </c>
    </row>
    <row r="216" spans="1:21" ht="27.75">
      <c r="A216" s="117"/>
      <c r="B216" s="109" t="s">
        <v>48</v>
      </c>
      <c r="C216" s="22" t="s">
        <v>12</v>
      </c>
      <c r="D216" s="18" t="s">
        <v>1</v>
      </c>
      <c r="E216" s="18">
        <f>E214+E212+E210+E208+E206+E204+E202+E200+E198+E196</f>
        <v>457</v>
      </c>
      <c r="F216" s="24">
        <f aca="true" t="shared" si="37" ref="F216:R216">F214+F212+F210+F208+F206+F204+F202+F200+F198+F196</f>
        <v>693</v>
      </c>
      <c r="G216" s="24">
        <f t="shared" si="37"/>
        <v>2</v>
      </c>
      <c r="H216" s="24">
        <f t="shared" si="37"/>
        <v>4</v>
      </c>
      <c r="I216" s="24">
        <f t="shared" si="37"/>
        <v>2</v>
      </c>
      <c r="J216" s="24">
        <f t="shared" si="37"/>
        <v>2</v>
      </c>
      <c r="K216" s="24">
        <f t="shared" si="37"/>
        <v>0</v>
      </c>
      <c r="L216" s="24">
        <f t="shared" si="37"/>
        <v>0</v>
      </c>
      <c r="M216" s="24">
        <f t="shared" si="37"/>
        <v>0</v>
      </c>
      <c r="N216" s="24">
        <f t="shared" si="37"/>
        <v>0</v>
      </c>
      <c r="O216" s="24">
        <f t="shared" si="37"/>
        <v>0</v>
      </c>
      <c r="P216" s="24">
        <f t="shared" si="37"/>
        <v>0</v>
      </c>
      <c r="Q216" s="24">
        <f t="shared" si="37"/>
        <v>0</v>
      </c>
      <c r="R216" s="24">
        <f t="shared" si="37"/>
        <v>0</v>
      </c>
      <c r="S216" s="55">
        <f t="shared" si="34"/>
        <v>461</v>
      </c>
      <c r="T216" s="55">
        <f t="shared" si="35"/>
        <v>699</v>
      </c>
      <c r="U216" s="55">
        <f t="shared" si="36"/>
        <v>1160</v>
      </c>
    </row>
    <row r="217" spans="1:21" ht="27.75">
      <c r="A217" s="117"/>
      <c r="B217" s="109"/>
      <c r="C217" s="22" t="s">
        <v>12</v>
      </c>
      <c r="D217" s="18" t="s">
        <v>78</v>
      </c>
      <c r="E217" s="18">
        <f>E215+E213+E211+E209+E207+E205+E203+E201+E199+E197</f>
        <v>1589</v>
      </c>
      <c r="F217" s="24">
        <f aca="true" t="shared" si="38" ref="F217:R217">F215+F213+F211+F209+F207+F205+F203+F201+F199+F197</f>
        <v>2154</v>
      </c>
      <c r="G217" s="24">
        <f t="shared" si="38"/>
        <v>15</v>
      </c>
      <c r="H217" s="24">
        <f t="shared" si="38"/>
        <v>26</v>
      </c>
      <c r="I217" s="24">
        <f t="shared" si="38"/>
        <v>5</v>
      </c>
      <c r="J217" s="24">
        <f t="shared" si="38"/>
        <v>18</v>
      </c>
      <c r="K217" s="24">
        <f t="shared" si="38"/>
        <v>0</v>
      </c>
      <c r="L217" s="24">
        <f t="shared" si="38"/>
        <v>0</v>
      </c>
      <c r="M217" s="24">
        <f t="shared" si="38"/>
        <v>0</v>
      </c>
      <c r="N217" s="24">
        <f t="shared" si="38"/>
        <v>0</v>
      </c>
      <c r="O217" s="24">
        <f t="shared" si="38"/>
        <v>0</v>
      </c>
      <c r="P217" s="24">
        <f t="shared" si="38"/>
        <v>0</v>
      </c>
      <c r="Q217" s="24">
        <f t="shared" si="38"/>
        <v>0</v>
      </c>
      <c r="R217" s="24">
        <f t="shared" si="38"/>
        <v>0</v>
      </c>
      <c r="S217" s="55">
        <f t="shared" si="34"/>
        <v>1609</v>
      </c>
      <c r="T217" s="55">
        <f t="shared" si="35"/>
        <v>2198</v>
      </c>
      <c r="U217" s="55">
        <f t="shared" si="36"/>
        <v>3807</v>
      </c>
    </row>
    <row r="218" spans="1:21" ht="18.75" customHeight="1">
      <c r="A218" s="117" t="s">
        <v>49</v>
      </c>
      <c r="B218" s="116" t="s">
        <v>39</v>
      </c>
      <c r="C218" s="23" t="s">
        <v>18</v>
      </c>
      <c r="D218" s="17" t="s">
        <v>1</v>
      </c>
      <c r="E218" s="17">
        <v>31</v>
      </c>
      <c r="F218" s="17">
        <v>65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55">
        <f t="shared" si="34"/>
        <v>31</v>
      </c>
      <c r="T218" s="55">
        <f t="shared" si="35"/>
        <v>65</v>
      </c>
      <c r="U218" s="55">
        <f t="shared" si="36"/>
        <v>96</v>
      </c>
    </row>
    <row r="219" spans="1:21" ht="27.75">
      <c r="A219" s="117"/>
      <c r="B219" s="116"/>
      <c r="C219" s="23" t="s">
        <v>18</v>
      </c>
      <c r="D219" s="17" t="s">
        <v>78</v>
      </c>
      <c r="E219" s="17">
        <f>143+E218</f>
        <v>174</v>
      </c>
      <c r="F219" s="17">
        <f>82+F218</f>
        <v>147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55">
        <f t="shared" si="34"/>
        <v>174</v>
      </c>
      <c r="T219" s="55">
        <f t="shared" si="35"/>
        <v>147</v>
      </c>
      <c r="U219" s="55">
        <f t="shared" si="36"/>
        <v>321</v>
      </c>
    </row>
    <row r="220" spans="1:21" ht="27.75">
      <c r="A220" s="117"/>
      <c r="B220" s="116" t="s">
        <v>307</v>
      </c>
      <c r="C220" s="23" t="s">
        <v>18</v>
      </c>
      <c r="D220" s="17" t="s">
        <v>1</v>
      </c>
      <c r="E220" s="17">
        <v>9</v>
      </c>
      <c r="F220" s="17">
        <v>19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55">
        <f t="shared" si="34"/>
        <v>9</v>
      </c>
      <c r="T220" s="55">
        <f t="shared" si="35"/>
        <v>19</v>
      </c>
      <c r="U220" s="55">
        <f t="shared" si="36"/>
        <v>28</v>
      </c>
    </row>
    <row r="221" spans="1:21" ht="27.75">
      <c r="A221" s="117"/>
      <c r="B221" s="116"/>
      <c r="C221" s="23" t="s">
        <v>18</v>
      </c>
      <c r="D221" s="17" t="s">
        <v>78</v>
      </c>
      <c r="E221" s="17">
        <v>63</v>
      </c>
      <c r="F221" s="17">
        <v>57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55">
        <f t="shared" si="34"/>
        <v>63</v>
      </c>
      <c r="T221" s="55">
        <f t="shared" si="35"/>
        <v>57</v>
      </c>
      <c r="U221" s="55">
        <f t="shared" si="36"/>
        <v>120</v>
      </c>
    </row>
    <row r="222" spans="1:21" ht="27.75">
      <c r="A222" s="117"/>
      <c r="B222" s="116" t="s">
        <v>311</v>
      </c>
      <c r="C222" s="23" t="s">
        <v>18</v>
      </c>
      <c r="D222" s="17" t="s">
        <v>1</v>
      </c>
      <c r="E222" s="17">
        <v>6</v>
      </c>
      <c r="F222" s="17">
        <v>5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55">
        <f t="shared" si="34"/>
        <v>6</v>
      </c>
      <c r="T222" s="55">
        <f t="shared" si="35"/>
        <v>5</v>
      </c>
      <c r="U222" s="55">
        <f t="shared" si="36"/>
        <v>11</v>
      </c>
    </row>
    <row r="223" spans="1:21" ht="27.75">
      <c r="A223" s="117"/>
      <c r="B223" s="116"/>
      <c r="C223" s="23" t="s">
        <v>18</v>
      </c>
      <c r="D223" s="17" t="s">
        <v>78</v>
      </c>
      <c r="E223" s="17">
        <v>16</v>
      </c>
      <c r="F223" s="17">
        <v>13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55">
        <f t="shared" si="34"/>
        <v>16</v>
      </c>
      <c r="T223" s="55">
        <f t="shared" si="35"/>
        <v>13</v>
      </c>
      <c r="U223" s="55">
        <f t="shared" si="36"/>
        <v>29</v>
      </c>
    </row>
    <row r="224" spans="1:21" ht="27.75">
      <c r="A224" s="117"/>
      <c r="B224" s="109" t="s">
        <v>50</v>
      </c>
      <c r="C224" s="22" t="s">
        <v>18</v>
      </c>
      <c r="D224" s="18" t="s">
        <v>1</v>
      </c>
      <c r="E224" s="20">
        <f>E222+E220+E218</f>
        <v>46</v>
      </c>
      <c r="F224" s="20">
        <f aca="true" t="shared" si="39" ref="F224:R224">F222+F220+F218</f>
        <v>89</v>
      </c>
      <c r="G224" s="20">
        <f t="shared" si="39"/>
        <v>0</v>
      </c>
      <c r="H224" s="20">
        <f t="shared" si="39"/>
        <v>0</v>
      </c>
      <c r="I224" s="20">
        <f t="shared" si="39"/>
        <v>0</v>
      </c>
      <c r="J224" s="20">
        <f t="shared" si="39"/>
        <v>0</v>
      </c>
      <c r="K224" s="20">
        <f t="shared" si="39"/>
        <v>0</v>
      </c>
      <c r="L224" s="20">
        <f t="shared" si="39"/>
        <v>0</v>
      </c>
      <c r="M224" s="20">
        <f t="shared" si="39"/>
        <v>0</v>
      </c>
      <c r="N224" s="20">
        <f t="shared" si="39"/>
        <v>0</v>
      </c>
      <c r="O224" s="20">
        <f t="shared" si="39"/>
        <v>0</v>
      </c>
      <c r="P224" s="20">
        <f t="shared" si="39"/>
        <v>0</v>
      </c>
      <c r="Q224" s="20">
        <f t="shared" si="39"/>
        <v>0</v>
      </c>
      <c r="R224" s="20">
        <f t="shared" si="39"/>
        <v>0</v>
      </c>
      <c r="S224" s="55">
        <f t="shared" si="34"/>
        <v>46</v>
      </c>
      <c r="T224" s="55">
        <f t="shared" si="35"/>
        <v>89</v>
      </c>
      <c r="U224" s="55">
        <f t="shared" si="36"/>
        <v>135</v>
      </c>
    </row>
    <row r="225" spans="1:21" ht="27.75">
      <c r="A225" s="117"/>
      <c r="B225" s="109"/>
      <c r="C225" s="22" t="s">
        <v>18</v>
      </c>
      <c r="D225" s="18" t="s">
        <v>78</v>
      </c>
      <c r="E225" s="20">
        <f>E223+E221+E219</f>
        <v>253</v>
      </c>
      <c r="F225" s="20">
        <f aca="true" t="shared" si="40" ref="F225:R225">F223+F221+F219</f>
        <v>217</v>
      </c>
      <c r="G225" s="20">
        <f t="shared" si="40"/>
        <v>0</v>
      </c>
      <c r="H225" s="20">
        <f t="shared" si="40"/>
        <v>0</v>
      </c>
      <c r="I225" s="20">
        <f t="shared" si="40"/>
        <v>0</v>
      </c>
      <c r="J225" s="20">
        <f t="shared" si="40"/>
        <v>0</v>
      </c>
      <c r="K225" s="20">
        <f t="shared" si="40"/>
        <v>0</v>
      </c>
      <c r="L225" s="20">
        <f t="shared" si="40"/>
        <v>0</v>
      </c>
      <c r="M225" s="20">
        <f t="shared" si="40"/>
        <v>0</v>
      </c>
      <c r="N225" s="20">
        <f t="shared" si="40"/>
        <v>0</v>
      </c>
      <c r="O225" s="20">
        <f t="shared" si="40"/>
        <v>0</v>
      </c>
      <c r="P225" s="20">
        <f t="shared" si="40"/>
        <v>0</v>
      </c>
      <c r="Q225" s="20">
        <f t="shared" si="40"/>
        <v>0</v>
      </c>
      <c r="R225" s="20">
        <f t="shared" si="40"/>
        <v>0</v>
      </c>
      <c r="S225" s="55">
        <f t="shared" si="34"/>
        <v>253</v>
      </c>
      <c r="T225" s="55">
        <f t="shared" si="35"/>
        <v>217</v>
      </c>
      <c r="U225" s="55">
        <f t="shared" si="36"/>
        <v>470</v>
      </c>
    </row>
    <row r="226" spans="1:21" ht="18.75" customHeight="1">
      <c r="A226" s="117" t="s">
        <v>51</v>
      </c>
      <c r="B226" s="116" t="s">
        <v>52</v>
      </c>
      <c r="C226" s="23" t="s">
        <v>12</v>
      </c>
      <c r="D226" s="17" t="s">
        <v>1</v>
      </c>
      <c r="E226" s="21">
        <v>28</v>
      </c>
      <c r="F226" s="21">
        <v>18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55">
        <f t="shared" si="34"/>
        <v>28</v>
      </c>
      <c r="T226" s="55">
        <f t="shared" si="35"/>
        <v>18</v>
      </c>
      <c r="U226" s="55">
        <f t="shared" si="36"/>
        <v>46</v>
      </c>
    </row>
    <row r="227" spans="1:21" ht="27.75">
      <c r="A227" s="117"/>
      <c r="B227" s="116"/>
      <c r="C227" s="23" t="s">
        <v>12</v>
      </c>
      <c r="D227" s="17" t="s">
        <v>78</v>
      </c>
      <c r="E227" s="21">
        <f>54+E226</f>
        <v>82</v>
      </c>
      <c r="F227" s="21">
        <f>54+F226</f>
        <v>72</v>
      </c>
      <c r="G227" s="21">
        <v>2</v>
      </c>
      <c r="H227" s="21">
        <v>1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55">
        <f t="shared" si="34"/>
        <v>84</v>
      </c>
      <c r="T227" s="55">
        <f t="shared" si="35"/>
        <v>73</v>
      </c>
      <c r="U227" s="55">
        <f t="shared" si="36"/>
        <v>157</v>
      </c>
    </row>
    <row r="228" spans="1:21" ht="27.75">
      <c r="A228" s="117"/>
      <c r="B228" s="116" t="s">
        <v>35</v>
      </c>
      <c r="C228" s="23" t="s">
        <v>12</v>
      </c>
      <c r="D228" s="17" t="s">
        <v>1</v>
      </c>
      <c r="E228" s="21">
        <v>54</v>
      </c>
      <c r="F228" s="21">
        <v>29</v>
      </c>
      <c r="G228" s="21">
        <v>2</v>
      </c>
      <c r="H228" s="21">
        <v>2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  <c r="S228" s="55">
        <f t="shared" si="34"/>
        <v>56</v>
      </c>
      <c r="T228" s="55">
        <f t="shared" si="35"/>
        <v>31</v>
      </c>
      <c r="U228" s="55">
        <f t="shared" si="36"/>
        <v>87</v>
      </c>
    </row>
    <row r="229" spans="1:21" ht="27.75">
      <c r="A229" s="117"/>
      <c r="B229" s="116"/>
      <c r="C229" s="23" t="s">
        <v>12</v>
      </c>
      <c r="D229" s="17" t="s">
        <v>78</v>
      </c>
      <c r="E229" s="21">
        <f>119+E228</f>
        <v>173</v>
      </c>
      <c r="F229" s="21">
        <f>136+F228</f>
        <v>165</v>
      </c>
      <c r="G229" s="21">
        <v>4</v>
      </c>
      <c r="H229" s="21">
        <v>11</v>
      </c>
      <c r="I229" s="21">
        <v>0</v>
      </c>
      <c r="J229" s="21">
        <v>1</v>
      </c>
      <c r="K229" s="21">
        <v>0</v>
      </c>
      <c r="L229" s="21">
        <v>0</v>
      </c>
      <c r="M229" s="21">
        <v>0</v>
      </c>
      <c r="N229" s="21">
        <v>1</v>
      </c>
      <c r="O229" s="21">
        <v>2</v>
      </c>
      <c r="P229" s="21">
        <v>3</v>
      </c>
      <c r="Q229" s="21">
        <v>0</v>
      </c>
      <c r="R229" s="21">
        <v>1</v>
      </c>
      <c r="S229" s="55">
        <f t="shared" si="34"/>
        <v>179</v>
      </c>
      <c r="T229" s="55">
        <f t="shared" si="35"/>
        <v>182</v>
      </c>
      <c r="U229" s="55">
        <f t="shared" si="36"/>
        <v>361</v>
      </c>
    </row>
    <row r="230" spans="1:21" ht="27.75">
      <c r="A230" s="117"/>
      <c r="B230" s="116" t="s">
        <v>53</v>
      </c>
      <c r="C230" s="23" t="s">
        <v>12</v>
      </c>
      <c r="D230" s="17" t="s">
        <v>1</v>
      </c>
      <c r="E230" s="21">
        <v>36</v>
      </c>
      <c r="F230" s="21">
        <v>32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55">
        <f t="shared" si="34"/>
        <v>36</v>
      </c>
      <c r="T230" s="55">
        <f t="shared" si="35"/>
        <v>32</v>
      </c>
      <c r="U230" s="55">
        <f t="shared" si="36"/>
        <v>68</v>
      </c>
    </row>
    <row r="231" spans="1:21" ht="27.75">
      <c r="A231" s="117"/>
      <c r="B231" s="116"/>
      <c r="C231" s="23" t="s">
        <v>12</v>
      </c>
      <c r="D231" s="17" t="s">
        <v>78</v>
      </c>
      <c r="E231" s="21">
        <f>86+E230</f>
        <v>122</v>
      </c>
      <c r="F231" s="21">
        <f>73+F230</f>
        <v>105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55">
        <f t="shared" si="34"/>
        <v>122</v>
      </c>
      <c r="T231" s="55">
        <f t="shared" si="35"/>
        <v>105</v>
      </c>
      <c r="U231" s="55">
        <f t="shared" si="36"/>
        <v>227</v>
      </c>
    </row>
    <row r="232" spans="1:21" ht="27.75">
      <c r="A232" s="117"/>
      <c r="B232" s="116" t="s">
        <v>54</v>
      </c>
      <c r="C232" s="23" t="s">
        <v>12</v>
      </c>
      <c r="D232" s="17" t="s">
        <v>1</v>
      </c>
      <c r="E232" s="21">
        <v>5</v>
      </c>
      <c r="F232" s="21">
        <v>8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55">
        <f t="shared" si="34"/>
        <v>5</v>
      </c>
      <c r="T232" s="55">
        <f t="shared" si="35"/>
        <v>8</v>
      </c>
      <c r="U232" s="55">
        <f t="shared" si="36"/>
        <v>13</v>
      </c>
    </row>
    <row r="233" spans="1:21" ht="27.75">
      <c r="A233" s="117"/>
      <c r="B233" s="116"/>
      <c r="C233" s="23" t="s">
        <v>12</v>
      </c>
      <c r="D233" s="17" t="s">
        <v>78</v>
      </c>
      <c r="E233" s="21">
        <v>23</v>
      </c>
      <c r="F233" s="21">
        <v>40</v>
      </c>
      <c r="G233" s="21">
        <v>1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55">
        <f t="shared" si="34"/>
        <v>24</v>
      </c>
      <c r="T233" s="55">
        <f t="shared" si="35"/>
        <v>40</v>
      </c>
      <c r="U233" s="55">
        <f t="shared" si="36"/>
        <v>64</v>
      </c>
    </row>
    <row r="234" spans="1:21" ht="27.75">
      <c r="A234" s="117"/>
      <c r="B234" s="116" t="s">
        <v>55</v>
      </c>
      <c r="C234" s="23" t="s">
        <v>12</v>
      </c>
      <c r="D234" s="17" t="s">
        <v>1</v>
      </c>
      <c r="E234" s="21">
        <v>20</v>
      </c>
      <c r="F234" s="21">
        <v>6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55">
        <f t="shared" si="34"/>
        <v>20</v>
      </c>
      <c r="T234" s="55">
        <f t="shared" si="35"/>
        <v>6</v>
      </c>
      <c r="U234" s="55">
        <f t="shared" si="36"/>
        <v>26</v>
      </c>
    </row>
    <row r="235" spans="1:21" ht="27.75">
      <c r="A235" s="117"/>
      <c r="B235" s="116"/>
      <c r="C235" s="23" t="s">
        <v>12</v>
      </c>
      <c r="D235" s="17" t="s">
        <v>78</v>
      </c>
      <c r="E235" s="21">
        <v>57</v>
      </c>
      <c r="F235" s="21">
        <v>22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55">
        <f t="shared" si="34"/>
        <v>57</v>
      </c>
      <c r="T235" s="55">
        <f t="shared" si="35"/>
        <v>22</v>
      </c>
      <c r="U235" s="55">
        <f t="shared" si="36"/>
        <v>79</v>
      </c>
    </row>
    <row r="236" spans="1:21" ht="27.75">
      <c r="A236" s="117"/>
      <c r="B236" s="116" t="s">
        <v>56</v>
      </c>
      <c r="C236" s="23" t="s">
        <v>12</v>
      </c>
      <c r="D236" s="17" t="s">
        <v>1</v>
      </c>
      <c r="E236" s="17">
        <v>11</v>
      </c>
      <c r="F236" s="17">
        <v>38</v>
      </c>
      <c r="G236" s="17">
        <v>1</v>
      </c>
      <c r="H236" s="17">
        <v>1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55">
        <f t="shared" si="34"/>
        <v>12</v>
      </c>
      <c r="T236" s="55">
        <f t="shared" si="35"/>
        <v>39</v>
      </c>
      <c r="U236" s="55">
        <f t="shared" si="36"/>
        <v>51</v>
      </c>
    </row>
    <row r="237" spans="1:21" ht="27.75">
      <c r="A237" s="117"/>
      <c r="B237" s="116"/>
      <c r="C237" s="23" t="s">
        <v>12</v>
      </c>
      <c r="D237" s="17" t="s">
        <v>78</v>
      </c>
      <c r="E237" s="17">
        <v>53</v>
      </c>
      <c r="F237" s="17">
        <f>124+F236</f>
        <v>162</v>
      </c>
      <c r="G237" s="17">
        <v>3</v>
      </c>
      <c r="H237" s="17">
        <v>3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55">
        <f t="shared" si="34"/>
        <v>56</v>
      </c>
      <c r="T237" s="55">
        <f t="shared" si="35"/>
        <v>165</v>
      </c>
      <c r="U237" s="55">
        <f t="shared" si="36"/>
        <v>221</v>
      </c>
    </row>
    <row r="238" spans="1:21" ht="27.75">
      <c r="A238" s="117"/>
      <c r="B238" s="109" t="s">
        <v>33</v>
      </c>
      <c r="C238" s="22" t="s">
        <v>12</v>
      </c>
      <c r="D238" s="18" t="s">
        <v>1</v>
      </c>
      <c r="E238" s="18">
        <f>E236+E234+E232+E230+E228+E226</f>
        <v>154</v>
      </c>
      <c r="F238" s="24">
        <f aca="true" t="shared" si="41" ref="F238:R238">F236+F234+F232+F230+F228+F226</f>
        <v>131</v>
      </c>
      <c r="G238" s="24">
        <f t="shared" si="41"/>
        <v>3</v>
      </c>
      <c r="H238" s="24">
        <f t="shared" si="41"/>
        <v>3</v>
      </c>
      <c r="I238" s="24">
        <f t="shared" si="41"/>
        <v>0</v>
      </c>
      <c r="J238" s="24">
        <f t="shared" si="41"/>
        <v>0</v>
      </c>
      <c r="K238" s="24">
        <f t="shared" si="41"/>
        <v>0</v>
      </c>
      <c r="L238" s="24">
        <f t="shared" si="41"/>
        <v>0</v>
      </c>
      <c r="M238" s="24">
        <f t="shared" si="41"/>
        <v>0</v>
      </c>
      <c r="N238" s="24">
        <f t="shared" si="41"/>
        <v>0</v>
      </c>
      <c r="O238" s="24">
        <f t="shared" si="41"/>
        <v>0</v>
      </c>
      <c r="P238" s="24">
        <f t="shared" si="41"/>
        <v>0</v>
      </c>
      <c r="Q238" s="24">
        <f t="shared" si="41"/>
        <v>0</v>
      </c>
      <c r="R238" s="24">
        <f t="shared" si="41"/>
        <v>0</v>
      </c>
      <c r="S238" s="55">
        <f t="shared" si="34"/>
        <v>157</v>
      </c>
      <c r="T238" s="55">
        <f t="shared" si="35"/>
        <v>134</v>
      </c>
      <c r="U238" s="55">
        <f t="shared" si="36"/>
        <v>291</v>
      </c>
    </row>
    <row r="239" spans="1:21" ht="27.75">
      <c r="A239" s="117"/>
      <c r="B239" s="109"/>
      <c r="C239" s="22" t="s">
        <v>12</v>
      </c>
      <c r="D239" s="18" t="s">
        <v>78</v>
      </c>
      <c r="E239" s="18">
        <f>E237+E235+E233+E231+E229+E227</f>
        <v>510</v>
      </c>
      <c r="F239" s="24">
        <f aca="true" t="shared" si="42" ref="F239:R239">F237+F235+F233+F231+F229+F227</f>
        <v>566</v>
      </c>
      <c r="G239" s="24">
        <f t="shared" si="42"/>
        <v>10</v>
      </c>
      <c r="H239" s="24">
        <f t="shared" si="42"/>
        <v>15</v>
      </c>
      <c r="I239" s="24">
        <f t="shared" si="42"/>
        <v>0</v>
      </c>
      <c r="J239" s="24">
        <f t="shared" si="42"/>
        <v>1</v>
      </c>
      <c r="K239" s="24">
        <f t="shared" si="42"/>
        <v>0</v>
      </c>
      <c r="L239" s="24">
        <f t="shared" si="42"/>
        <v>0</v>
      </c>
      <c r="M239" s="24">
        <f t="shared" si="42"/>
        <v>0</v>
      </c>
      <c r="N239" s="24">
        <f t="shared" si="42"/>
        <v>1</v>
      </c>
      <c r="O239" s="24">
        <f t="shared" si="42"/>
        <v>2</v>
      </c>
      <c r="P239" s="24">
        <f t="shared" si="42"/>
        <v>3</v>
      </c>
      <c r="Q239" s="24">
        <f t="shared" si="42"/>
        <v>0</v>
      </c>
      <c r="R239" s="24">
        <f t="shared" si="42"/>
        <v>1</v>
      </c>
      <c r="S239" s="55">
        <f t="shared" si="34"/>
        <v>522</v>
      </c>
      <c r="T239" s="55">
        <f t="shared" si="35"/>
        <v>587</v>
      </c>
      <c r="U239" s="55">
        <f t="shared" si="36"/>
        <v>1109</v>
      </c>
    </row>
    <row r="240" spans="1:21" ht="18.75" customHeight="1">
      <c r="A240" s="117" t="s">
        <v>308</v>
      </c>
      <c r="B240" s="116" t="s">
        <v>53</v>
      </c>
      <c r="C240" s="23" t="s">
        <v>18</v>
      </c>
      <c r="D240" s="17" t="s">
        <v>1</v>
      </c>
      <c r="E240" s="17">
        <v>3</v>
      </c>
      <c r="F240" s="17">
        <v>2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55">
        <f t="shared" si="34"/>
        <v>3</v>
      </c>
      <c r="T240" s="55">
        <f t="shared" si="35"/>
        <v>2</v>
      </c>
      <c r="U240" s="55">
        <f t="shared" si="36"/>
        <v>5</v>
      </c>
    </row>
    <row r="241" spans="1:21" ht="27.75">
      <c r="A241" s="117"/>
      <c r="B241" s="116"/>
      <c r="C241" s="23" t="s">
        <v>18</v>
      </c>
      <c r="D241" s="17" t="s">
        <v>78</v>
      </c>
      <c r="E241" s="17">
        <v>16</v>
      </c>
      <c r="F241" s="17">
        <v>12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55">
        <f t="shared" si="34"/>
        <v>16</v>
      </c>
      <c r="T241" s="55">
        <f t="shared" si="35"/>
        <v>12</v>
      </c>
      <c r="U241" s="55">
        <f t="shared" si="36"/>
        <v>28</v>
      </c>
    </row>
    <row r="242" spans="1:21" ht="27.75">
      <c r="A242" s="117"/>
      <c r="B242" s="116" t="s">
        <v>119</v>
      </c>
      <c r="C242" s="23" t="s">
        <v>18</v>
      </c>
      <c r="D242" s="17" t="s">
        <v>1</v>
      </c>
      <c r="E242" s="17">
        <v>4</v>
      </c>
      <c r="F242" s="17">
        <v>4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0</v>
      </c>
      <c r="S242" s="55">
        <f t="shared" si="34"/>
        <v>4</v>
      </c>
      <c r="T242" s="55">
        <f t="shared" si="35"/>
        <v>4</v>
      </c>
      <c r="U242" s="55">
        <f t="shared" si="36"/>
        <v>8</v>
      </c>
    </row>
    <row r="243" spans="1:21" ht="27.75">
      <c r="A243" s="117"/>
      <c r="B243" s="116"/>
      <c r="C243" s="23" t="s">
        <v>18</v>
      </c>
      <c r="D243" s="17" t="s">
        <v>78</v>
      </c>
      <c r="E243" s="17">
        <v>21</v>
      </c>
      <c r="F243" s="17">
        <v>27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55">
        <f t="shared" si="34"/>
        <v>21</v>
      </c>
      <c r="T243" s="55">
        <f t="shared" si="35"/>
        <v>27</v>
      </c>
      <c r="U243" s="55">
        <f t="shared" si="36"/>
        <v>48</v>
      </c>
    </row>
    <row r="244" spans="1:21" ht="27.75">
      <c r="A244" s="117"/>
      <c r="B244" s="109" t="s">
        <v>33</v>
      </c>
      <c r="C244" s="22" t="s">
        <v>18</v>
      </c>
      <c r="D244" s="18" t="s">
        <v>1</v>
      </c>
      <c r="E244" s="18">
        <f>E242+E240</f>
        <v>7</v>
      </c>
      <c r="F244" s="18">
        <f aca="true" t="shared" si="43" ref="F244:R244">F242+F240</f>
        <v>6</v>
      </c>
      <c r="G244" s="18">
        <f t="shared" si="43"/>
        <v>0</v>
      </c>
      <c r="H244" s="18">
        <f t="shared" si="43"/>
        <v>0</v>
      </c>
      <c r="I244" s="18">
        <f t="shared" si="43"/>
        <v>0</v>
      </c>
      <c r="J244" s="18">
        <f t="shared" si="43"/>
        <v>0</v>
      </c>
      <c r="K244" s="18">
        <f t="shared" si="43"/>
        <v>0</v>
      </c>
      <c r="L244" s="18">
        <f t="shared" si="43"/>
        <v>0</v>
      </c>
      <c r="M244" s="18">
        <f t="shared" si="43"/>
        <v>0</v>
      </c>
      <c r="N244" s="18">
        <f t="shared" si="43"/>
        <v>0</v>
      </c>
      <c r="O244" s="18">
        <f t="shared" si="43"/>
        <v>0</v>
      </c>
      <c r="P244" s="18">
        <f t="shared" si="43"/>
        <v>0</v>
      </c>
      <c r="Q244" s="18">
        <f t="shared" si="43"/>
        <v>0</v>
      </c>
      <c r="R244" s="18">
        <f t="shared" si="43"/>
        <v>0</v>
      </c>
      <c r="S244" s="55">
        <f t="shared" si="34"/>
        <v>7</v>
      </c>
      <c r="T244" s="55">
        <f t="shared" si="35"/>
        <v>6</v>
      </c>
      <c r="U244" s="55">
        <f t="shared" si="36"/>
        <v>13</v>
      </c>
    </row>
    <row r="245" spans="1:21" ht="27.75">
      <c r="A245" s="117"/>
      <c r="B245" s="109"/>
      <c r="C245" s="22" t="s">
        <v>18</v>
      </c>
      <c r="D245" s="18" t="s">
        <v>78</v>
      </c>
      <c r="E245" s="18">
        <f>E243+E241</f>
        <v>37</v>
      </c>
      <c r="F245" s="24">
        <f aca="true" t="shared" si="44" ref="F245:R245">F243+F241</f>
        <v>39</v>
      </c>
      <c r="G245" s="24">
        <f t="shared" si="44"/>
        <v>0</v>
      </c>
      <c r="H245" s="24">
        <f t="shared" si="44"/>
        <v>0</v>
      </c>
      <c r="I245" s="24">
        <f t="shared" si="44"/>
        <v>0</v>
      </c>
      <c r="J245" s="24">
        <f t="shared" si="44"/>
        <v>0</v>
      </c>
      <c r="K245" s="24">
        <f t="shared" si="44"/>
        <v>0</v>
      </c>
      <c r="L245" s="24">
        <f t="shared" si="44"/>
        <v>0</v>
      </c>
      <c r="M245" s="24">
        <f t="shared" si="44"/>
        <v>0</v>
      </c>
      <c r="N245" s="24">
        <f t="shared" si="44"/>
        <v>0</v>
      </c>
      <c r="O245" s="24">
        <f t="shared" si="44"/>
        <v>0</v>
      </c>
      <c r="P245" s="24">
        <f t="shared" si="44"/>
        <v>0</v>
      </c>
      <c r="Q245" s="24">
        <f t="shared" si="44"/>
        <v>0</v>
      </c>
      <c r="R245" s="24">
        <f t="shared" si="44"/>
        <v>0</v>
      </c>
      <c r="S245" s="55">
        <f t="shared" si="34"/>
        <v>37</v>
      </c>
      <c r="T245" s="55">
        <f t="shared" si="35"/>
        <v>39</v>
      </c>
      <c r="U245" s="55">
        <f t="shared" si="36"/>
        <v>76</v>
      </c>
    </row>
    <row r="246" spans="1:21" ht="27.75">
      <c r="A246" s="116" t="s">
        <v>57</v>
      </c>
      <c r="B246" s="116"/>
      <c r="C246" s="23" t="s">
        <v>12</v>
      </c>
      <c r="D246" s="17" t="s">
        <v>1</v>
      </c>
      <c r="E246" s="17">
        <v>262</v>
      </c>
      <c r="F246" s="17">
        <v>155</v>
      </c>
      <c r="G246" s="17">
        <v>9</v>
      </c>
      <c r="H246" s="17">
        <v>1</v>
      </c>
      <c r="I246" s="17">
        <v>5</v>
      </c>
      <c r="J246" s="17">
        <v>1</v>
      </c>
      <c r="K246" s="17">
        <v>4</v>
      </c>
      <c r="L246" s="17">
        <v>0</v>
      </c>
      <c r="M246" s="17">
        <v>6</v>
      </c>
      <c r="N246" s="17">
        <v>2</v>
      </c>
      <c r="O246" s="17">
        <v>3</v>
      </c>
      <c r="P246" s="17">
        <v>3</v>
      </c>
      <c r="Q246" s="17">
        <v>0</v>
      </c>
      <c r="R246" s="17">
        <v>0</v>
      </c>
      <c r="S246" s="55">
        <f t="shared" si="34"/>
        <v>289</v>
      </c>
      <c r="T246" s="55">
        <f t="shared" si="35"/>
        <v>162</v>
      </c>
      <c r="U246" s="55">
        <f t="shared" si="36"/>
        <v>451</v>
      </c>
    </row>
    <row r="247" spans="1:21" ht="27.75">
      <c r="A247" s="116"/>
      <c r="B247" s="116"/>
      <c r="C247" s="23" t="s">
        <v>12</v>
      </c>
      <c r="D247" s="17" t="s">
        <v>78</v>
      </c>
      <c r="E247" s="17">
        <f>489+E246</f>
        <v>751</v>
      </c>
      <c r="F247" s="17">
        <f>192+F246</f>
        <v>347</v>
      </c>
      <c r="G247" s="17">
        <v>26</v>
      </c>
      <c r="H247" s="17">
        <v>4</v>
      </c>
      <c r="I247" s="17">
        <v>16</v>
      </c>
      <c r="J247" s="17">
        <v>1</v>
      </c>
      <c r="K247" s="17">
        <v>6</v>
      </c>
      <c r="L247" s="17">
        <v>2</v>
      </c>
      <c r="M247" s="17">
        <v>9</v>
      </c>
      <c r="N247" s="17">
        <v>9</v>
      </c>
      <c r="O247" s="17">
        <v>16</v>
      </c>
      <c r="P247" s="17">
        <v>3</v>
      </c>
      <c r="Q247" s="17">
        <v>3</v>
      </c>
      <c r="R247" s="17">
        <v>0</v>
      </c>
      <c r="S247" s="55">
        <f t="shared" si="34"/>
        <v>827</v>
      </c>
      <c r="T247" s="55">
        <f t="shared" si="35"/>
        <v>366</v>
      </c>
      <c r="U247" s="55">
        <f t="shared" si="36"/>
        <v>1193</v>
      </c>
    </row>
    <row r="248" spans="1:21" ht="27.75">
      <c r="A248" s="116" t="s">
        <v>310</v>
      </c>
      <c r="B248" s="116"/>
      <c r="C248" s="23" t="s">
        <v>18</v>
      </c>
      <c r="D248" s="17" t="s">
        <v>1</v>
      </c>
      <c r="E248" s="17">
        <v>51</v>
      </c>
      <c r="F248" s="17">
        <v>5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7">
        <v>0</v>
      </c>
      <c r="S248" s="55">
        <f t="shared" si="34"/>
        <v>51</v>
      </c>
      <c r="T248" s="55">
        <f t="shared" si="35"/>
        <v>5</v>
      </c>
      <c r="U248" s="55">
        <f t="shared" si="36"/>
        <v>56</v>
      </c>
    </row>
    <row r="249" spans="1:21" ht="27.75">
      <c r="A249" s="116"/>
      <c r="B249" s="116"/>
      <c r="C249" s="23" t="s">
        <v>18</v>
      </c>
      <c r="D249" s="17" t="s">
        <v>78</v>
      </c>
      <c r="E249" s="17">
        <f>134+E248</f>
        <v>185</v>
      </c>
      <c r="F249" s="17">
        <v>31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55">
        <f t="shared" si="34"/>
        <v>185</v>
      </c>
      <c r="T249" s="55">
        <f t="shared" si="35"/>
        <v>31</v>
      </c>
      <c r="U249" s="55">
        <f t="shared" si="36"/>
        <v>216</v>
      </c>
    </row>
    <row r="250" spans="1:21" ht="18.75" customHeight="1">
      <c r="A250" s="117" t="s">
        <v>58</v>
      </c>
      <c r="B250" s="116" t="s">
        <v>100</v>
      </c>
      <c r="C250" s="23" t="s">
        <v>12</v>
      </c>
      <c r="D250" s="17" t="s">
        <v>1</v>
      </c>
      <c r="E250" s="17">
        <v>17</v>
      </c>
      <c r="F250" s="17">
        <v>19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55">
        <f t="shared" si="34"/>
        <v>17</v>
      </c>
      <c r="T250" s="55">
        <f t="shared" si="35"/>
        <v>19</v>
      </c>
      <c r="U250" s="55">
        <f t="shared" si="36"/>
        <v>36</v>
      </c>
    </row>
    <row r="251" spans="1:21" ht="27.75">
      <c r="A251" s="117"/>
      <c r="B251" s="116"/>
      <c r="C251" s="23" t="s">
        <v>12</v>
      </c>
      <c r="D251" s="17" t="s">
        <v>78</v>
      </c>
      <c r="E251" s="17">
        <f>48+E250</f>
        <v>65</v>
      </c>
      <c r="F251" s="17">
        <v>89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55">
        <f t="shared" si="34"/>
        <v>65</v>
      </c>
      <c r="T251" s="55">
        <f t="shared" si="35"/>
        <v>89</v>
      </c>
      <c r="U251" s="55">
        <f t="shared" si="36"/>
        <v>154</v>
      </c>
    </row>
    <row r="252" spans="1:21" ht="27.75">
      <c r="A252" s="117"/>
      <c r="B252" s="116" t="s">
        <v>59</v>
      </c>
      <c r="C252" s="23" t="s">
        <v>12</v>
      </c>
      <c r="D252" s="17" t="s">
        <v>1</v>
      </c>
      <c r="E252" s="17">
        <v>14</v>
      </c>
      <c r="F252" s="17">
        <v>31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55">
        <f t="shared" si="34"/>
        <v>14</v>
      </c>
      <c r="T252" s="55">
        <f t="shared" si="35"/>
        <v>31</v>
      </c>
      <c r="U252" s="55">
        <f t="shared" si="36"/>
        <v>45</v>
      </c>
    </row>
    <row r="253" spans="1:21" ht="27.75">
      <c r="A253" s="117"/>
      <c r="B253" s="116"/>
      <c r="C253" s="23" t="s">
        <v>12</v>
      </c>
      <c r="D253" s="17" t="s">
        <v>78</v>
      </c>
      <c r="E253" s="17">
        <f>63+E252</f>
        <v>77</v>
      </c>
      <c r="F253" s="17">
        <f>89+F252</f>
        <v>120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55">
        <f t="shared" si="34"/>
        <v>77</v>
      </c>
      <c r="T253" s="55">
        <f t="shared" si="35"/>
        <v>120</v>
      </c>
      <c r="U253" s="55">
        <f t="shared" si="36"/>
        <v>197</v>
      </c>
    </row>
    <row r="254" spans="1:21" ht="27.75">
      <c r="A254" s="117"/>
      <c r="B254" s="116" t="s">
        <v>60</v>
      </c>
      <c r="C254" s="23" t="s">
        <v>12</v>
      </c>
      <c r="D254" s="17" t="s">
        <v>1</v>
      </c>
      <c r="E254" s="17">
        <v>40</v>
      </c>
      <c r="F254" s="17">
        <v>64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v>0</v>
      </c>
      <c r="S254" s="55">
        <f t="shared" si="34"/>
        <v>40</v>
      </c>
      <c r="T254" s="55">
        <f t="shared" si="35"/>
        <v>64</v>
      </c>
      <c r="U254" s="55">
        <f t="shared" si="36"/>
        <v>104</v>
      </c>
    </row>
    <row r="255" spans="1:21" ht="27.75">
      <c r="A255" s="117"/>
      <c r="B255" s="116"/>
      <c r="C255" s="23" t="s">
        <v>12</v>
      </c>
      <c r="D255" s="17" t="s">
        <v>78</v>
      </c>
      <c r="E255" s="17">
        <f>79+E254</f>
        <v>119</v>
      </c>
      <c r="F255" s="17">
        <f>144+F254</f>
        <v>208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55">
        <f t="shared" si="34"/>
        <v>119</v>
      </c>
      <c r="T255" s="55">
        <f t="shared" si="35"/>
        <v>208</v>
      </c>
      <c r="U255" s="55">
        <f t="shared" si="36"/>
        <v>327</v>
      </c>
    </row>
    <row r="256" spans="1:21" ht="27.75">
      <c r="A256" s="117"/>
      <c r="B256" s="109" t="s">
        <v>61</v>
      </c>
      <c r="C256" s="22" t="s">
        <v>12</v>
      </c>
      <c r="D256" s="18" t="s">
        <v>1</v>
      </c>
      <c r="E256" s="18">
        <f>E254+E252+E250</f>
        <v>71</v>
      </c>
      <c r="F256" s="24">
        <f aca="true" t="shared" si="45" ref="F256:R256">F254+F252+F250</f>
        <v>114</v>
      </c>
      <c r="G256" s="24">
        <f t="shared" si="45"/>
        <v>0</v>
      </c>
      <c r="H256" s="24">
        <f t="shared" si="45"/>
        <v>0</v>
      </c>
      <c r="I256" s="24">
        <f t="shared" si="45"/>
        <v>0</v>
      </c>
      <c r="J256" s="24">
        <f t="shared" si="45"/>
        <v>0</v>
      </c>
      <c r="K256" s="24">
        <f t="shared" si="45"/>
        <v>0</v>
      </c>
      <c r="L256" s="24">
        <f t="shared" si="45"/>
        <v>0</v>
      </c>
      <c r="M256" s="24">
        <f t="shared" si="45"/>
        <v>0</v>
      </c>
      <c r="N256" s="24">
        <f t="shared" si="45"/>
        <v>0</v>
      </c>
      <c r="O256" s="24">
        <f t="shared" si="45"/>
        <v>0</v>
      </c>
      <c r="P256" s="24">
        <f t="shared" si="45"/>
        <v>0</v>
      </c>
      <c r="Q256" s="24">
        <f t="shared" si="45"/>
        <v>0</v>
      </c>
      <c r="R256" s="24">
        <f t="shared" si="45"/>
        <v>0</v>
      </c>
      <c r="S256" s="55">
        <f t="shared" si="34"/>
        <v>71</v>
      </c>
      <c r="T256" s="55">
        <f t="shared" si="35"/>
        <v>114</v>
      </c>
      <c r="U256" s="55">
        <f t="shared" si="36"/>
        <v>185</v>
      </c>
    </row>
    <row r="257" spans="1:21" ht="27.75">
      <c r="A257" s="117"/>
      <c r="B257" s="109"/>
      <c r="C257" s="22" t="s">
        <v>12</v>
      </c>
      <c r="D257" s="18" t="s">
        <v>78</v>
      </c>
      <c r="E257" s="18">
        <f>E255+E253+E251</f>
        <v>261</v>
      </c>
      <c r="F257" s="24">
        <f aca="true" t="shared" si="46" ref="F257:R257">F255+F253+F251</f>
        <v>417</v>
      </c>
      <c r="G257" s="24">
        <f t="shared" si="46"/>
        <v>0</v>
      </c>
      <c r="H257" s="24">
        <f t="shared" si="46"/>
        <v>0</v>
      </c>
      <c r="I257" s="24">
        <f t="shared" si="46"/>
        <v>0</v>
      </c>
      <c r="J257" s="24">
        <f t="shared" si="46"/>
        <v>0</v>
      </c>
      <c r="K257" s="24">
        <f t="shared" si="46"/>
        <v>0</v>
      </c>
      <c r="L257" s="24">
        <f t="shared" si="46"/>
        <v>0</v>
      </c>
      <c r="M257" s="24">
        <f t="shared" si="46"/>
        <v>0</v>
      </c>
      <c r="N257" s="24">
        <f t="shared" si="46"/>
        <v>0</v>
      </c>
      <c r="O257" s="24">
        <f t="shared" si="46"/>
        <v>0</v>
      </c>
      <c r="P257" s="24">
        <f t="shared" si="46"/>
        <v>0</v>
      </c>
      <c r="Q257" s="24">
        <f t="shared" si="46"/>
        <v>0</v>
      </c>
      <c r="R257" s="24">
        <f t="shared" si="46"/>
        <v>0</v>
      </c>
      <c r="S257" s="55">
        <f t="shared" si="34"/>
        <v>261</v>
      </c>
      <c r="T257" s="55">
        <f t="shared" si="35"/>
        <v>417</v>
      </c>
      <c r="U257" s="55">
        <f t="shared" si="36"/>
        <v>678</v>
      </c>
    </row>
    <row r="258" spans="1:21" ht="27.75">
      <c r="A258" s="118" t="s">
        <v>325</v>
      </c>
      <c r="B258" s="116"/>
      <c r="C258" s="23" t="s">
        <v>18</v>
      </c>
      <c r="D258" s="17" t="s">
        <v>1</v>
      </c>
      <c r="E258" s="17">
        <v>24</v>
      </c>
      <c r="F258" s="17">
        <v>72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55">
        <f t="shared" si="34"/>
        <v>24</v>
      </c>
      <c r="T258" s="55">
        <f t="shared" si="35"/>
        <v>72</v>
      </c>
      <c r="U258" s="55">
        <f t="shared" si="36"/>
        <v>96</v>
      </c>
    </row>
    <row r="259" spans="1:21" ht="27.75">
      <c r="A259" s="116"/>
      <c r="B259" s="116"/>
      <c r="C259" s="23" t="s">
        <v>18</v>
      </c>
      <c r="D259" s="17" t="s">
        <v>78</v>
      </c>
      <c r="E259" s="17">
        <f>41+E258</f>
        <v>65</v>
      </c>
      <c r="F259" s="17">
        <f>121+F258</f>
        <v>193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55">
        <f t="shared" si="34"/>
        <v>65</v>
      </c>
      <c r="T259" s="55">
        <f t="shared" si="35"/>
        <v>193</v>
      </c>
      <c r="U259" s="55">
        <f t="shared" si="36"/>
        <v>258</v>
      </c>
    </row>
    <row r="260" spans="1:21" ht="27.75">
      <c r="A260" s="116" t="s">
        <v>80</v>
      </c>
      <c r="B260" s="116"/>
      <c r="C260" s="23" t="s">
        <v>12</v>
      </c>
      <c r="D260" s="17" t="s">
        <v>1</v>
      </c>
      <c r="E260" s="17">
        <v>26</v>
      </c>
      <c r="F260" s="17">
        <v>27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55">
        <f t="shared" si="34"/>
        <v>26</v>
      </c>
      <c r="T260" s="55">
        <f t="shared" si="35"/>
        <v>27</v>
      </c>
      <c r="U260" s="55">
        <f t="shared" si="36"/>
        <v>53</v>
      </c>
    </row>
    <row r="261" spans="1:21" ht="27.75">
      <c r="A261" s="116"/>
      <c r="B261" s="116"/>
      <c r="C261" s="23" t="s">
        <v>12</v>
      </c>
      <c r="D261" s="17" t="s">
        <v>78</v>
      </c>
      <c r="E261" s="17">
        <f>66+E260</f>
        <v>92</v>
      </c>
      <c r="F261" s="17">
        <f>123+F260</f>
        <v>150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55">
        <f t="shared" si="34"/>
        <v>92</v>
      </c>
      <c r="T261" s="55">
        <f t="shared" si="35"/>
        <v>150</v>
      </c>
      <c r="U261" s="55">
        <f t="shared" si="36"/>
        <v>242</v>
      </c>
    </row>
    <row r="262" spans="1:21" ht="27.75">
      <c r="A262" s="116" t="s">
        <v>104</v>
      </c>
      <c r="B262" s="116"/>
      <c r="C262" s="23" t="s">
        <v>12</v>
      </c>
      <c r="D262" s="17" t="s">
        <v>1</v>
      </c>
      <c r="E262" s="17">
        <v>6</v>
      </c>
      <c r="F262" s="17">
        <v>5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1</v>
      </c>
      <c r="Q262" s="17">
        <v>0</v>
      </c>
      <c r="R262" s="17">
        <v>0</v>
      </c>
      <c r="S262" s="55">
        <f t="shared" si="34"/>
        <v>6</v>
      </c>
      <c r="T262" s="55">
        <f t="shared" si="35"/>
        <v>6</v>
      </c>
      <c r="U262" s="55">
        <f t="shared" si="36"/>
        <v>12</v>
      </c>
    </row>
    <row r="263" spans="1:21" ht="27.75">
      <c r="A263" s="116"/>
      <c r="B263" s="116"/>
      <c r="C263" s="23" t="s">
        <v>12</v>
      </c>
      <c r="D263" s="17" t="s">
        <v>78</v>
      </c>
      <c r="E263" s="17">
        <v>12</v>
      </c>
      <c r="F263" s="17">
        <v>10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1</v>
      </c>
      <c r="P263" s="17">
        <v>1</v>
      </c>
      <c r="Q263" s="17">
        <v>0</v>
      </c>
      <c r="R263" s="17">
        <v>0</v>
      </c>
      <c r="S263" s="55">
        <f t="shared" si="34"/>
        <v>13</v>
      </c>
      <c r="T263" s="55">
        <f t="shared" si="35"/>
        <v>11</v>
      </c>
      <c r="U263" s="55">
        <f t="shared" si="36"/>
        <v>24</v>
      </c>
    </row>
    <row r="264" spans="1:21" ht="27.75">
      <c r="A264" s="116" t="s">
        <v>105</v>
      </c>
      <c r="B264" s="116"/>
      <c r="C264" s="23" t="s">
        <v>12</v>
      </c>
      <c r="D264" s="17" t="s">
        <v>1</v>
      </c>
      <c r="E264" s="17">
        <v>12</v>
      </c>
      <c r="F264" s="17">
        <v>5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55">
        <f t="shared" si="34"/>
        <v>12</v>
      </c>
      <c r="T264" s="55">
        <f t="shared" si="35"/>
        <v>5</v>
      </c>
      <c r="U264" s="55">
        <f t="shared" si="36"/>
        <v>17</v>
      </c>
    </row>
    <row r="265" spans="1:21" ht="27.75">
      <c r="A265" s="116"/>
      <c r="B265" s="116"/>
      <c r="C265" s="23" t="s">
        <v>12</v>
      </c>
      <c r="D265" s="17" t="s">
        <v>78</v>
      </c>
      <c r="E265" s="17">
        <v>19</v>
      </c>
      <c r="F265" s="17">
        <v>18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55">
        <f t="shared" si="34"/>
        <v>19</v>
      </c>
      <c r="T265" s="55">
        <f t="shared" si="35"/>
        <v>18</v>
      </c>
      <c r="U265" s="55">
        <f t="shared" si="36"/>
        <v>37</v>
      </c>
    </row>
    <row r="266" spans="1:21" ht="27.75">
      <c r="A266" s="116" t="s">
        <v>309</v>
      </c>
      <c r="B266" s="116"/>
      <c r="C266" s="23" t="s">
        <v>18</v>
      </c>
      <c r="D266" s="17" t="s">
        <v>1</v>
      </c>
      <c r="E266" s="17">
        <v>14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55">
        <f t="shared" si="34"/>
        <v>14</v>
      </c>
      <c r="T266" s="55">
        <f t="shared" si="35"/>
        <v>0</v>
      </c>
      <c r="U266" s="55">
        <f t="shared" si="36"/>
        <v>14</v>
      </c>
    </row>
    <row r="267" spans="1:21" ht="27.75">
      <c r="A267" s="116"/>
      <c r="B267" s="116"/>
      <c r="C267" s="23" t="s">
        <v>18</v>
      </c>
      <c r="D267" s="17" t="s">
        <v>78</v>
      </c>
      <c r="E267" s="17">
        <v>14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55">
        <f t="shared" si="34"/>
        <v>14</v>
      </c>
      <c r="T267" s="55">
        <f t="shared" si="35"/>
        <v>0</v>
      </c>
      <c r="U267" s="55">
        <f t="shared" si="36"/>
        <v>14</v>
      </c>
    </row>
    <row r="268" spans="1:21" ht="18.75" customHeight="1">
      <c r="A268" s="117" t="s">
        <v>0</v>
      </c>
      <c r="B268" s="103" t="s">
        <v>12</v>
      </c>
      <c r="C268" s="22" t="s">
        <v>12</v>
      </c>
      <c r="D268" s="18" t="s">
        <v>1</v>
      </c>
      <c r="E268" s="18">
        <f>E142+E144+E146+E148+E150+E166+E184+E186+E188+E192+E194+E216+E238+E246+E256+E260+E262+E264</f>
        <v>1482</v>
      </c>
      <c r="F268" s="24">
        <f aca="true" t="shared" si="47" ref="F268:R268">F142+F144+F146+F148+F150+F166+F184+F186+F188+F192+F194+F216+F238+F246+F256+F260+F262+F264</f>
        <v>1315</v>
      </c>
      <c r="G268" s="24">
        <f t="shared" si="47"/>
        <v>23</v>
      </c>
      <c r="H268" s="24">
        <f t="shared" si="47"/>
        <v>13</v>
      </c>
      <c r="I268" s="24">
        <f t="shared" si="47"/>
        <v>7</v>
      </c>
      <c r="J268" s="24">
        <f t="shared" si="47"/>
        <v>3</v>
      </c>
      <c r="K268" s="24">
        <f t="shared" si="47"/>
        <v>4</v>
      </c>
      <c r="L268" s="24">
        <f t="shared" si="47"/>
        <v>0</v>
      </c>
      <c r="M268" s="24">
        <f t="shared" si="47"/>
        <v>6</v>
      </c>
      <c r="N268" s="24">
        <f t="shared" si="47"/>
        <v>2</v>
      </c>
      <c r="O268" s="24">
        <f t="shared" si="47"/>
        <v>4</v>
      </c>
      <c r="P268" s="24">
        <f t="shared" si="47"/>
        <v>8</v>
      </c>
      <c r="Q268" s="24">
        <f t="shared" si="47"/>
        <v>0</v>
      </c>
      <c r="R268" s="24">
        <f t="shared" si="47"/>
        <v>0</v>
      </c>
      <c r="S268" s="55">
        <f t="shared" si="34"/>
        <v>1526</v>
      </c>
      <c r="T268" s="55">
        <f t="shared" si="35"/>
        <v>1341</v>
      </c>
      <c r="U268" s="55">
        <f t="shared" si="36"/>
        <v>2867</v>
      </c>
    </row>
    <row r="269" spans="1:21" ht="27.75">
      <c r="A269" s="117"/>
      <c r="B269" s="104"/>
      <c r="C269" s="22" t="s">
        <v>12</v>
      </c>
      <c r="D269" s="18" t="s">
        <v>78</v>
      </c>
      <c r="E269" s="18">
        <f aca="true" t="shared" si="48" ref="E269:R269">+E143+E145+E147+E149+E151+E167+E185+E187+E189+E193+E195+E217+E239+E247+E257+E261+E263+E265</f>
        <v>6132</v>
      </c>
      <c r="F269" s="24">
        <f t="shared" si="48"/>
        <v>4957</v>
      </c>
      <c r="G269" s="24">
        <f t="shared" si="48"/>
        <v>73</v>
      </c>
      <c r="H269" s="24">
        <f t="shared" si="48"/>
        <v>60</v>
      </c>
      <c r="I269" s="24">
        <f t="shared" si="48"/>
        <v>23</v>
      </c>
      <c r="J269" s="24">
        <f t="shared" si="48"/>
        <v>22</v>
      </c>
      <c r="K269" s="24">
        <f t="shared" si="48"/>
        <v>6</v>
      </c>
      <c r="L269" s="24">
        <f t="shared" si="48"/>
        <v>2</v>
      </c>
      <c r="M269" s="24">
        <f t="shared" si="48"/>
        <v>9</v>
      </c>
      <c r="N269" s="24">
        <f t="shared" si="48"/>
        <v>10</v>
      </c>
      <c r="O269" s="24">
        <f t="shared" si="48"/>
        <v>22</v>
      </c>
      <c r="P269" s="24">
        <f t="shared" si="48"/>
        <v>14</v>
      </c>
      <c r="Q269" s="24">
        <f t="shared" si="48"/>
        <v>4</v>
      </c>
      <c r="R269" s="24">
        <f t="shared" si="48"/>
        <v>1</v>
      </c>
      <c r="S269" s="55">
        <f t="shared" si="34"/>
        <v>6269</v>
      </c>
      <c r="T269" s="55">
        <f t="shared" si="35"/>
        <v>5066</v>
      </c>
      <c r="U269" s="55">
        <f t="shared" si="36"/>
        <v>11335</v>
      </c>
    </row>
    <row r="270" spans="1:21" ht="27.75">
      <c r="A270" s="117"/>
      <c r="B270" s="109" t="s">
        <v>18</v>
      </c>
      <c r="C270" s="22" t="s">
        <v>18</v>
      </c>
      <c r="D270" s="18" t="s">
        <v>1</v>
      </c>
      <c r="E270" s="18">
        <f>+E190+E224+E244+E248+E258+E266</f>
        <v>158</v>
      </c>
      <c r="F270" s="24">
        <f aca="true" t="shared" si="49" ref="F270:R270">+F190+F224+F244+F248+F258+F266</f>
        <v>183</v>
      </c>
      <c r="G270" s="24">
        <f t="shared" si="49"/>
        <v>0</v>
      </c>
      <c r="H270" s="24">
        <f t="shared" si="49"/>
        <v>0</v>
      </c>
      <c r="I270" s="24">
        <f t="shared" si="49"/>
        <v>0</v>
      </c>
      <c r="J270" s="24">
        <f t="shared" si="49"/>
        <v>0</v>
      </c>
      <c r="K270" s="24">
        <f t="shared" si="49"/>
        <v>0</v>
      </c>
      <c r="L270" s="24">
        <f t="shared" si="49"/>
        <v>0</v>
      </c>
      <c r="M270" s="24">
        <f t="shared" si="49"/>
        <v>0</v>
      </c>
      <c r="N270" s="24">
        <f t="shared" si="49"/>
        <v>0</v>
      </c>
      <c r="O270" s="24">
        <f t="shared" si="49"/>
        <v>0</v>
      </c>
      <c r="P270" s="24">
        <f t="shared" si="49"/>
        <v>0</v>
      </c>
      <c r="Q270" s="24">
        <f t="shared" si="49"/>
        <v>0</v>
      </c>
      <c r="R270" s="24">
        <f t="shared" si="49"/>
        <v>0</v>
      </c>
      <c r="S270" s="55">
        <f t="shared" si="34"/>
        <v>158</v>
      </c>
      <c r="T270" s="55">
        <f t="shared" si="35"/>
        <v>183</v>
      </c>
      <c r="U270" s="55">
        <f t="shared" si="36"/>
        <v>341</v>
      </c>
    </row>
    <row r="271" spans="1:21" ht="27.75">
      <c r="A271" s="117"/>
      <c r="B271" s="109"/>
      <c r="C271" s="22" t="s">
        <v>18</v>
      </c>
      <c r="D271" s="18" t="s">
        <v>78</v>
      </c>
      <c r="E271" s="18">
        <f>+E191+E225+E245+E249+E259+E267</f>
        <v>631</v>
      </c>
      <c r="F271" s="24">
        <f aca="true" t="shared" si="50" ref="F271:R271">+F191+F225+F245+F249+F259+F267</f>
        <v>510</v>
      </c>
      <c r="G271" s="24">
        <f t="shared" si="50"/>
        <v>0</v>
      </c>
      <c r="H271" s="24">
        <f t="shared" si="50"/>
        <v>0</v>
      </c>
      <c r="I271" s="24">
        <f t="shared" si="50"/>
        <v>0</v>
      </c>
      <c r="J271" s="24">
        <f t="shared" si="50"/>
        <v>0</v>
      </c>
      <c r="K271" s="24">
        <f t="shared" si="50"/>
        <v>0</v>
      </c>
      <c r="L271" s="24">
        <f t="shared" si="50"/>
        <v>0</v>
      </c>
      <c r="M271" s="24">
        <f t="shared" si="50"/>
        <v>0</v>
      </c>
      <c r="N271" s="24">
        <f t="shared" si="50"/>
        <v>0</v>
      </c>
      <c r="O271" s="24">
        <f t="shared" si="50"/>
        <v>0</v>
      </c>
      <c r="P271" s="24">
        <f t="shared" si="50"/>
        <v>0</v>
      </c>
      <c r="Q271" s="24">
        <f t="shared" si="50"/>
        <v>0</v>
      </c>
      <c r="R271" s="24">
        <f t="shared" si="50"/>
        <v>0</v>
      </c>
      <c r="S271" s="55">
        <f aca="true" t="shared" si="51" ref="S271:T273">Q271+O271+M271+K271+I271+G271+E271</f>
        <v>631</v>
      </c>
      <c r="T271" s="55">
        <f t="shared" si="51"/>
        <v>510</v>
      </c>
      <c r="U271" s="55">
        <f>T271+S271</f>
        <v>1141</v>
      </c>
    </row>
    <row r="272" spans="1:21" ht="27.75">
      <c r="A272" s="119" t="s">
        <v>115</v>
      </c>
      <c r="B272" s="120"/>
      <c r="C272" s="121"/>
      <c r="D272" s="18" t="s">
        <v>1</v>
      </c>
      <c r="E272" s="18">
        <f>+E268+E270</f>
        <v>1640</v>
      </c>
      <c r="F272" s="18">
        <f aca="true" t="shared" si="52" ref="F272:R273">+F268+F270</f>
        <v>1498</v>
      </c>
      <c r="G272" s="18">
        <f t="shared" si="52"/>
        <v>23</v>
      </c>
      <c r="H272" s="18">
        <f t="shared" si="52"/>
        <v>13</v>
      </c>
      <c r="I272" s="18">
        <f t="shared" si="52"/>
        <v>7</v>
      </c>
      <c r="J272" s="18">
        <f t="shared" si="52"/>
        <v>3</v>
      </c>
      <c r="K272" s="18">
        <f t="shared" si="52"/>
        <v>4</v>
      </c>
      <c r="L272" s="18">
        <f t="shared" si="52"/>
        <v>0</v>
      </c>
      <c r="M272" s="18">
        <f t="shared" si="52"/>
        <v>6</v>
      </c>
      <c r="N272" s="18">
        <f t="shared" si="52"/>
        <v>2</v>
      </c>
      <c r="O272" s="18">
        <f t="shared" si="52"/>
        <v>4</v>
      </c>
      <c r="P272" s="18">
        <f t="shared" si="52"/>
        <v>8</v>
      </c>
      <c r="Q272" s="18">
        <f t="shared" si="52"/>
        <v>0</v>
      </c>
      <c r="R272" s="18">
        <f t="shared" si="52"/>
        <v>0</v>
      </c>
      <c r="S272" s="55">
        <f t="shared" si="51"/>
        <v>1684</v>
      </c>
      <c r="T272" s="55">
        <f t="shared" si="51"/>
        <v>1524</v>
      </c>
      <c r="U272" s="55">
        <f>T272+S272</f>
        <v>3208</v>
      </c>
    </row>
    <row r="273" spans="1:21" ht="27.75">
      <c r="A273" s="122"/>
      <c r="B273" s="123"/>
      <c r="C273" s="124"/>
      <c r="D273" s="18" t="s">
        <v>78</v>
      </c>
      <c r="E273" s="18">
        <f>+E269+E271</f>
        <v>6763</v>
      </c>
      <c r="F273" s="18">
        <f t="shared" si="52"/>
        <v>5467</v>
      </c>
      <c r="G273" s="18">
        <f t="shared" si="52"/>
        <v>73</v>
      </c>
      <c r="H273" s="18">
        <f t="shared" si="52"/>
        <v>60</v>
      </c>
      <c r="I273" s="18">
        <f t="shared" si="52"/>
        <v>23</v>
      </c>
      <c r="J273" s="18">
        <f t="shared" si="52"/>
        <v>22</v>
      </c>
      <c r="K273" s="18">
        <f t="shared" si="52"/>
        <v>6</v>
      </c>
      <c r="L273" s="18">
        <f t="shared" si="52"/>
        <v>2</v>
      </c>
      <c r="M273" s="18">
        <f t="shared" si="52"/>
        <v>9</v>
      </c>
      <c r="N273" s="18">
        <f t="shared" si="52"/>
        <v>10</v>
      </c>
      <c r="O273" s="18">
        <f t="shared" si="52"/>
        <v>22</v>
      </c>
      <c r="P273" s="18">
        <f t="shared" si="52"/>
        <v>14</v>
      </c>
      <c r="Q273" s="18">
        <f t="shared" si="52"/>
        <v>4</v>
      </c>
      <c r="R273" s="18">
        <f t="shared" si="52"/>
        <v>1</v>
      </c>
      <c r="S273" s="55">
        <f t="shared" si="51"/>
        <v>6900</v>
      </c>
      <c r="T273" s="55">
        <f t="shared" si="51"/>
        <v>5576</v>
      </c>
      <c r="U273" s="55">
        <f>T273+S273</f>
        <v>12476</v>
      </c>
    </row>
  </sheetData>
  <sheetProtection/>
  <mergeCells count="172">
    <mergeCell ref="D2:D3"/>
    <mergeCell ref="A134:C135"/>
    <mergeCell ref="C2:C3"/>
    <mergeCell ref="C140:C141"/>
    <mergeCell ref="A272:C273"/>
    <mergeCell ref="A260:B261"/>
    <mergeCell ref="A262:B263"/>
    <mergeCell ref="A264:B265"/>
    <mergeCell ref="A266:B267"/>
    <mergeCell ref="A268:A271"/>
    <mergeCell ref="B268:B269"/>
    <mergeCell ref="B270:B271"/>
    <mergeCell ref="A250:A257"/>
    <mergeCell ref="B250:B251"/>
    <mergeCell ref="B252:B253"/>
    <mergeCell ref="B254:B255"/>
    <mergeCell ref="B256:B257"/>
    <mergeCell ref="A258:B259"/>
    <mergeCell ref="A240:A245"/>
    <mergeCell ref="B240:B241"/>
    <mergeCell ref="B242:B243"/>
    <mergeCell ref="B244:B245"/>
    <mergeCell ref="A246:B247"/>
    <mergeCell ref="A248:B249"/>
    <mergeCell ref="A226:A239"/>
    <mergeCell ref="B226:B227"/>
    <mergeCell ref="B228:B229"/>
    <mergeCell ref="B230:B231"/>
    <mergeCell ref="B232:B233"/>
    <mergeCell ref="B234:B235"/>
    <mergeCell ref="B236:B237"/>
    <mergeCell ref="B238:B239"/>
    <mergeCell ref="B216:B217"/>
    <mergeCell ref="A218:A225"/>
    <mergeCell ref="B218:B219"/>
    <mergeCell ref="B220:B221"/>
    <mergeCell ref="B222:B223"/>
    <mergeCell ref="B224:B225"/>
    <mergeCell ref="B204:B205"/>
    <mergeCell ref="B206:B207"/>
    <mergeCell ref="B208:B209"/>
    <mergeCell ref="B210:B211"/>
    <mergeCell ref="B212:B213"/>
    <mergeCell ref="B214:B215"/>
    <mergeCell ref="A186:B187"/>
    <mergeCell ref="A188:B189"/>
    <mergeCell ref="A190:B191"/>
    <mergeCell ref="A192:B193"/>
    <mergeCell ref="A194:B195"/>
    <mergeCell ref="A196:A217"/>
    <mergeCell ref="B196:B197"/>
    <mergeCell ref="B198:B199"/>
    <mergeCell ref="B200:B201"/>
    <mergeCell ref="B202:B203"/>
    <mergeCell ref="A168:A185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A152:A167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S140:U140"/>
    <mergeCell ref="A142:B143"/>
    <mergeCell ref="A144:B145"/>
    <mergeCell ref="A146:B147"/>
    <mergeCell ref="A148:B149"/>
    <mergeCell ref="A150:B151"/>
    <mergeCell ref="A139:U139"/>
    <mergeCell ref="E140:F140"/>
    <mergeCell ref="G140:H140"/>
    <mergeCell ref="I140:J140"/>
    <mergeCell ref="K140:L140"/>
    <mergeCell ref="M140:N140"/>
    <mergeCell ref="O140:P140"/>
    <mergeCell ref="Q140:R140"/>
    <mergeCell ref="A140:B141"/>
    <mergeCell ref="D140:D141"/>
    <mergeCell ref="A122:B123"/>
    <mergeCell ref="A124:B125"/>
    <mergeCell ref="A126:B127"/>
    <mergeCell ref="A128:B129"/>
    <mergeCell ref="A130:A133"/>
    <mergeCell ref="B130:B131"/>
    <mergeCell ref="B132:B133"/>
    <mergeCell ref="A112:A119"/>
    <mergeCell ref="B112:B113"/>
    <mergeCell ref="B114:B115"/>
    <mergeCell ref="B116:B117"/>
    <mergeCell ref="B118:B119"/>
    <mergeCell ref="A120:B121"/>
    <mergeCell ref="A102:A107"/>
    <mergeCell ref="B102:B103"/>
    <mergeCell ref="B104:B105"/>
    <mergeCell ref="B106:B107"/>
    <mergeCell ref="A108:B109"/>
    <mergeCell ref="A110:B111"/>
    <mergeCell ref="A88:A101"/>
    <mergeCell ref="B88:B89"/>
    <mergeCell ref="B90:B91"/>
    <mergeCell ref="B92:B93"/>
    <mergeCell ref="B94:B95"/>
    <mergeCell ref="B96:B97"/>
    <mergeCell ref="B98:B99"/>
    <mergeCell ref="B100:B101"/>
    <mergeCell ref="B70:B71"/>
    <mergeCell ref="B72:B73"/>
    <mergeCell ref="B74:B75"/>
    <mergeCell ref="B76:B77"/>
    <mergeCell ref="B78:B79"/>
    <mergeCell ref="A80:A87"/>
    <mergeCell ref="B80:B81"/>
    <mergeCell ref="B82:B83"/>
    <mergeCell ref="B84:B85"/>
    <mergeCell ref="B86:B87"/>
    <mergeCell ref="A52:B53"/>
    <mergeCell ref="A54:B55"/>
    <mergeCell ref="A56:B57"/>
    <mergeCell ref="A58:A79"/>
    <mergeCell ref="B58:B59"/>
    <mergeCell ref="B60:B61"/>
    <mergeCell ref="B62:B63"/>
    <mergeCell ref="B64:B65"/>
    <mergeCell ref="B66:B67"/>
    <mergeCell ref="B68:B69"/>
    <mergeCell ref="B40:B41"/>
    <mergeCell ref="B42:B43"/>
    <mergeCell ref="B44:B45"/>
    <mergeCell ref="B46:B47"/>
    <mergeCell ref="A48:B49"/>
    <mergeCell ref="A50:B51"/>
    <mergeCell ref="B22:B23"/>
    <mergeCell ref="B24:B25"/>
    <mergeCell ref="B26:B27"/>
    <mergeCell ref="B28:B29"/>
    <mergeCell ref="A30:A47"/>
    <mergeCell ref="B30:B31"/>
    <mergeCell ref="B32:B33"/>
    <mergeCell ref="B34:B35"/>
    <mergeCell ref="B36:B37"/>
    <mergeCell ref="B38:B39"/>
    <mergeCell ref="A4:B5"/>
    <mergeCell ref="A6:B7"/>
    <mergeCell ref="A8:B9"/>
    <mergeCell ref="A10:B11"/>
    <mergeCell ref="A12:B13"/>
    <mergeCell ref="A14:A29"/>
    <mergeCell ref="B14:B15"/>
    <mergeCell ref="B16:B17"/>
    <mergeCell ref="B18:B19"/>
    <mergeCell ref="B20:B21"/>
    <mergeCell ref="A1:U1"/>
    <mergeCell ref="E2:F2"/>
    <mergeCell ref="G2:H2"/>
    <mergeCell ref="I2:J2"/>
    <mergeCell ref="K2:L2"/>
    <mergeCell ref="M2:N2"/>
    <mergeCell ref="O2:P2"/>
    <mergeCell ref="Q2:R2"/>
    <mergeCell ref="S2:U2"/>
    <mergeCell ref="A2:B3"/>
  </mergeCells>
  <printOptions horizontalCentered="1" verticalCentered="1"/>
  <pageMargins left="0.275590551181102" right="0.275590551181102" top="0.275590551181102" bottom="0.236220472440945" header="0.196850393700787" footer="0.196850393700787"/>
  <pageSetup horizontalDpi="600" verticalDpi="600" orientation="portrait" paperSize="9" scale="72" r:id="rId1"/>
  <rowBreaks count="7" manualBreakCount="7">
    <brk id="29" max="255" man="1"/>
    <brk id="138" max="255" man="1"/>
    <brk id="159" max="255" man="1"/>
    <brk id="183" max="255" man="1"/>
    <brk id="207" max="255" man="1"/>
    <brk id="231" max="255" man="1"/>
    <brk id="25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62"/>
  <sheetViews>
    <sheetView rightToLeft="1" zoomScalePageLayoutView="0" workbookViewId="0" topLeftCell="A48">
      <selection activeCell="F33" sqref="F33"/>
    </sheetView>
  </sheetViews>
  <sheetFormatPr defaultColWidth="9.00390625" defaultRowHeight="15"/>
  <cols>
    <col min="1" max="1" width="18.8515625" style="49" customWidth="1"/>
    <col min="2" max="2" width="8.8515625" style="49" customWidth="1"/>
    <col min="3" max="4" width="7.00390625" style="49" customWidth="1"/>
    <col min="5" max="16" width="5.7109375" style="49" customWidth="1"/>
    <col min="17" max="18" width="8.8515625" style="49" customWidth="1"/>
    <col min="19" max="19" width="9.8515625" style="49" customWidth="1"/>
    <col min="20" max="16384" width="9.00390625" style="49" customWidth="1"/>
  </cols>
  <sheetData>
    <row r="1" spans="1:19" s="51" customFormat="1" ht="27.75">
      <c r="A1" s="240" t="s">
        <v>302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</row>
    <row r="2" spans="1:19" s="51" customFormat="1" ht="27.75">
      <c r="A2" s="245" t="s">
        <v>210</v>
      </c>
      <c r="B2" s="69"/>
      <c r="C2" s="217" t="s">
        <v>66</v>
      </c>
      <c r="D2" s="217"/>
      <c r="E2" s="217" t="s">
        <v>223</v>
      </c>
      <c r="F2" s="217"/>
      <c r="G2" s="217" t="s">
        <v>224</v>
      </c>
      <c r="H2" s="217"/>
      <c r="I2" s="243" t="s">
        <v>301</v>
      </c>
      <c r="J2" s="244"/>
      <c r="K2" s="243" t="s">
        <v>117</v>
      </c>
      <c r="L2" s="244"/>
      <c r="M2" s="217" t="s">
        <v>7</v>
      </c>
      <c r="N2" s="217"/>
      <c r="O2" s="217" t="s">
        <v>207</v>
      </c>
      <c r="P2" s="217"/>
      <c r="Q2" s="217" t="s">
        <v>0</v>
      </c>
      <c r="R2" s="217"/>
      <c r="S2" s="217"/>
    </row>
    <row r="3" spans="1:19" s="51" customFormat="1" ht="28.5" customHeight="1">
      <c r="A3" s="246"/>
      <c r="B3" s="70"/>
      <c r="C3" s="59" t="s">
        <v>149</v>
      </c>
      <c r="D3" s="59" t="s">
        <v>150</v>
      </c>
      <c r="E3" s="59" t="s">
        <v>149</v>
      </c>
      <c r="F3" s="59" t="s">
        <v>150</v>
      </c>
      <c r="G3" s="59" t="s">
        <v>149</v>
      </c>
      <c r="H3" s="59" t="s">
        <v>150</v>
      </c>
      <c r="I3" s="59" t="s">
        <v>149</v>
      </c>
      <c r="J3" s="59" t="s">
        <v>150</v>
      </c>
      <c r="K3" s="59" t="s">
        <v>149</v>
      </c>
      <c r="L3" s="59" t="s">
        <v>150</v>
      </c>
      <c r="M3" s="59" t="s">
        <v>149</v>
      </c>
      <c r="N3" s="59" t="s">
        <v>150</v>
      </c>
      <c r="O3" s="59" t="s">
        <v>149</v>
      </c>
      <c r="P3" s="59" t="s">
        <v>150</v>
      </c>
      <c r="Q3" s="59" t="s">
        <v>149</v>
      </c>
      <c r="R3" s="59" t="s">
        <v>150</v>
      </c>
      <c r="S3" s="59" t="s">
        <v>24</v>
      </c>
    </row>
    <row r="4" spans="1:19" s="51" customFormat="1" ht="27.75">
      <c r="A4" s="238" t="s">
        <v>289</v>
      </c>
      <c r="B4" s="61" t="s">
        <v>1</v>
      </c>
      <c r="C4" s="61">
        <v>125</v>
      </c>
      <c r="D4" s="61">
        <v>88</v>
      </c>
      <c r="E4" s="61">
        <v>1</v>
      </c>
      <c r="F4" s="61">
        <v>1</v>
      </c>
      <c r="G4" s="61">
        <v>0</v>
      </c>
      <c r="H4" s="61">
        <v>0</v>
      </c>
      <c r="I4" s="61">
        <v>0</v>
      </c>
      <c r="J4" s="61">
        <v>0</v>
      </c>
      <c r="K4" s="61">
        <v>1</v>
      </c>
      <c r="L4" s="61">
        <v>0</v>
      </c>
      <c r="M4" s="61">
        <v>5</v>
      </c>
      <c r="N4" s="61">
        <v>1</v>
      </c>
      <c r="O4" s="61">
        <v>0</v>
      </c>
      <c r="P4" s="61">
        <v>0</v>
      </c>
      <c r="Q4" s="59">
        <f>O4+M4+K4+I4+G4+E4+C4</f>
        <v>132</v>
      </c>
      <c r="R4" s="59">
        <f>P4+N4+L4+J4+H4+F4+D4</f>
        <v>90</v>
      </c>
      <c r="S4" s="59">
        <f>Q4+R4</f>
        <v>222</v>
      </c>
    </row>
    <row r="5" spans="1:19" s="51" customFormat="1" ht="27.75">
      <c r="A5" s="239"/>
      <c r="B5" s="61" t="s">
        <v>225</v>
      </c>
      <c r="C5" s="61">
        <v>288</v>
      </c>
      <c r="D5" s="61">
        <v>222</v>
      </c>
      <c r="E5" s="61">
        <v>2</v>
      </c>
      <c r="F5" s="61">
        <v>2</v>
      </c>
      <c r="G5" s="61">
        <v>0</v>
      </c>
      <c r="H5" s="61">
        <v>0</v>
      </c>
      <c r="I5" s="61">
        <v>0</v>
      </c>
      <c r="J5" s="61">
        <v>0</v>
      </c>
      <c r="K5" s="61">
        <v>1</v>
      </c>
      <c r="L5" s="61">
        <v>0</v>
      </c>
      <c r="M5" s="61">
        <v>11</v>
      </c>
      <c r="N5" s="61">
        <v>2</v>
      </c>
      <c r="O5" s="61">
        <v>0</v>
      </c>
      <c r="P5" s="61">
        <v>0</v>
      </c>
      <c r="Q5" s="59">
        <f aca="true" t="shared" si="0" ref="Q5:Q29">O5+M5+K5+I5+G5+E5+C5</f>
        <v>302</v>
      </c>
      <c r="R5" s="59">
        <f aca="true" t="shared" si="1" ref="R5:R29">P5+N5+L5+J5+H5+F5+D5</f>
        <v>226</v>
      </c>
      <c r="S5" s="59">
        <f aca="true" t="shared" si="2" ref="S5:S29">Q5+R5</f>
        <v>528</v>
      </c>
    </row>
    <row r="6" spans="1:19" s="51" customFormat="1" ht="27.75">
      <c r="A6" s="238" t="s">
        <v>300</v>
      </c>
      <c r="B6" s="61" t="s">
        <v>1</v>
      </c>
      <c r="C6" s="61">
        <v>75</v>
      </c>
      <c r="D6" s="61">
        <v>78</v>
      </c>
      <c r="E6" s="61">
        <v>0</v>
      </c>
      <c r="F6" s="61">
        <v>2</v>
      </c>
      <c r="G6" s="61">
        <v>0</v>
      </c>
      <c r="H6" s="61">
        <v>0</v>
      </c>
      <c r="I6" s="61">
        <v>0</v>
      </c>
      <c r="J6" s="61">
        <v>0</v>
      </c>
      <c r="K6" s="61">
        <v>0</v>
      </c>
      <c r="L6" s="61">
        <v>0</v>
      </c>
      <c r="M6" s="61">
        <v>5</v>
      </c>
      <c r="N6" s="61">
        <v>2</v>
      </c>
      <c r="O6" s="61">
        <v>1</v>
      </c>
      <c r="P6" s="61">
        <v>1</v>
      </c>
      <c r="Q6" s="59">
        <f t="shared" si="0"/>
        <v>81</v>
      </c>
      <c r="R6" s="59">
        <f t="shared" si="1"/>
        <v>83</v>
      </c>
      <c r="S6" s="59">
        <f t="shared" si="2"/>
        <v>164</v>
      </c>
    </row>
    <row r="7" spans="1:19" s="51" customFormat="1" ht="27.75">
      <c r="A7" s="239"/>
      <c r="B7" s="61" t="s">
        <v>225</v>
      </c>
      <c r="C7" s="61">
        <v>226</v>
      </c>
      <c r="D7" s="61">
        <v>213</v>
      </c>
      <c r="E7" s="61">
        <v>1</v>
      </c>
      <c r="F7" s="61">
        <v>2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7</v>
      </c>
      <c r="N7" s="61">
        <v>4</v>
      </c>
      <c r="O7" s="61">
        <v>3</v>
      </c>
      <c r="P7" s="61">
        <v>3</v>
      </c>
      <c r="Q7" s="59">
        <f t="shared" si="0"/>
        <v>237</v>
      </c>
      <c r="R7" s="59">
        <f t="shared" si="1"/>
        <v>222</v>
      </c>
      <c r="S7" s="59">
        <f t="shared" si="2"/>
        <v>459</v>
      </c>
    </row>
    <row r="8" spans="1:19" s="51" customFormat="1" ht="27.75">
      <c r="A8" s="238" t="s">
        <v>333</v>
      </c>
      <c r="B8" s="61" t="s">
        <v>1</v>
      </c>
      <c r="C8" s="61">
        <v>111</v>
      </c>
      <c r="D8" s="61">
        <v>22</v>
      </c>
      <c r="E8" s="61">
        <v>1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2</v>
      </c>
      <c r="N8" s="61">
        <v>0</v>
      </c>
      <c r="O8" s="61">
        <v>0</v>
      </c>
      <c r="P8" s="61">
        <v>0</v>
      </c>
      <c r="Q8" s="59">
        <f t="shared" si="0"/>
        <v>114</v>
      </c>
      <c r="R8" s="59">
        <f t="shared" si="1"/>
        <v>22</v>
      </c>
      <c r="S8" s="59">
        <f t="shared" si="2"/>
        <v>136</v>
      </c>
    </row>
    <row r="9" spans="1:19" s="51" customFormat="1" ht="24" customHeight="1">
      <c r="A9" s="239"/>
      <c r="B9" s="61" t="s">
        <v>225</v>
      </c>
      <c r="C9" s="61">
        <v>399</v>
      </c>
      <c r="D9" s="61">
        <v>74</v>
      </c>
      <c r="E9" s="61">
        <v>3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4</v>
      </c>
      <c r="N9" s="61">
        <v>0</v>
      </c>
      <c r="O9" s="61">
        <v>0</v>
      </c>
      <c r="P9" s="61">
        <v>0</v>
      </c>
      <c r="Q9" s="59">
        <f t="shared" si="0"/>
        <v>406</v>
      </c>
      <c r="R9" s="59">
        <f t="shared" si="1"/>
        <v>74</v>
      </c>
      <c r="S9" s="59">
        <f t="shared" si="2"/>
        <v>480</v>
      </c>
    </row>
    <row r="10" spans="1:19" s="51" customFormat="1" ht="24" customHeight="1">
      <c r="A10" s="238" t="s">
        <v>299</v>
      </c>
      <c r="B10" s="61" t="s">
        <v>1</v>
      </c>
      <c r="C10" s="61">
        <v>195</v>
      </c>
      <c r="D10" s="61">
        <v>120</v>
      </c>
      <c r="E10" s="61">
        <v>4</v>
      </c>
      <c r="F10" s="61">
        <v>3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1</v>
      </c>
      <c r="N10" s="61">
        <v>0</v>
      </c>
      <c r="O10" s="61">
        <v>0</v>
      </c>
      <c r="P10" s="61">
        <v>0</v>
      </c>
      <c r="Q10" s="59">
        <f t="shared" si="0"/>
        <v>200</v>
      </c>
      <c r="R10" s="59">
        <f t="shared" si="1"/>
        <v>123</v>
      </c>
      <c r="S10" s="59">
        <f t="shared" si="2"/>
        <v>323</v>
      </c>
    </row>
    <row r="11" spans="1:19" s="51" customFormat="1" ht="27.75">
      <c r="A11" s="239"/>
      <c r="B11" s="61" t="s">
        <v>225</v>
      </c>
      <c r="C11" s="61">
        <v>575</v>
      </c>
      <c r="D11" s="61">
        <v>338</v>
      </c>
      <c r="E11" s="61">
        <v>12</v>
      </c>
      <c r="F11" s="61">
        <v>6</v>
      </c>
      <c r="G11" s="61">
        <v>2</v>
      </c>
      <c r="H11" s="61">
        <v>0</v>
      </c>
      <c r="I11" s="61">
        <v>1</v>
      </c>
      <c r="J11" s="61">
        <v>0</v>
      </c>
      <c r="K11" s="61">
        <v>4</v>
      </c>
      <c r="L11" s="61">
        <v>0</v>
      </c>
      <c r="M11" s="61">
        <v>17</v>
      </c>
      <c r="N11" s="61">
        <v>1</v>
      </c>
      <c r="O11" s="61">
        <v>0</v>
      </c>
      <c r="P11" s="61">
        <v>1</v>
      </c>
      <c r="Q11" s="59">
        <f t="shared" si="0"/>
        <v>611</v>
      </c>
      <c r="R11" s="59">
        <f t="shared" si="1"/>
        <v>346</v>
      </c>
      <c r="S11" s="59">
        <f t="shared" si="2"/>
        <v>957</v>
      </c>
    </row>
    <row r="12" spans="1:19" s="51" customFormat="1" ht="27.75">
      <c r="A12" s="238" t="s">
        <v>298</v>
      </c>
      <c r="B12" s="61" t="s">
        <v>1</v>
      </c>
      <c r="C12" s="61">
        <v>173</v>
      </c>
      <c r="D12" s="61">
        <v>26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59">
        <f t="shared" si="0"/>
        <v>173</v>
      </c>
      <c r="R12" s="59">
        <f t="shared" si="1"/>
        <v>26</v>
      </c>
      <c r="S12" s="59">
        <f t="shared" si="2"/>
        <v>199</v>
      </c>
    </row>
    <row r="13" spans="1:19" s="51" customFormat="1" ht="27.75">
      <c r="A13" s="239"/>
      <c r="B13" s="61" t="s">
        <v>225</v>
      </c>
      <c r="C13" s="61">
        <v>284</v>
      </c>
      <c r="D13" s="61">
        <v>95</v>
      </c>
      <c r="E13" s="61">
        <v>2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3</v>
      </c>
      <c r="N13" s="61">
        <v>0</v>
      </c>
      <c r="O13" s="61">
        <v>0</v>
      </c>
      <c r="P13" s="61">
        <v>0</v>
      </c>
      <c r="Q13" s="59">
        <f t="shared" si="0"/>
        <v>289</v>
      </c>
      <c r="R13" s="59">
        <f t="shared" si="1"/>
        <v>95</v>
      </c>
      <c r="S13" s="59">
        <f t="shared" si="2"/>
        <v>384</v>
      </c>
    </row>
    <row r="14" spans="1:19" s="51" customFormat="1" ht="27.75">
      <c r="A14" s="118" t="s">
        <v>297</v>
      </c>
      <c r="B14" s="61" t="s">
        <v>1</v>
      </c>
      <c r="C14" s="61">
        <v>97</v>
      </c>
      <c r="D14" s="61">
        <v>52</v>
      </c>
      <c r="E14" s="61">
        <v>3</v>
      </c>
      <c r="F14" s="61">
        <v>3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1</v>
      </c>
      <c r="O14" s="61">
        <v>0</v>
      </c>
      <c r="P14" s="61">
        <v>0</v>
      </c>
      <c r="Q14" s="59">
        <f t="shared" si="0"/>
        <v>100</v>
      </c>
      <c r="R14" s="59">
        <f t="shared" si="1"/>
        <v>56</v>
      </c>
      <c r="S14" s="59">
        <f t="shared" si="2"/>
        <v>156</v>
      </c>
    </row>
    <row r="15" spans="1:19" s="51" customFormat="1" ht="27.75">
      <c r="A15" s="118"/>
      <c r="B15" s="61" t="s">
        <v>225</v>
      </c>
      <c r="C15" s="61">
        <v>641</v>
      </c>
      <c r="D15" s="61">
        <v>578</v>
      </c>
      <c r="E15" s="61">
        <v>7</v>
      </c>
      <c r="F15" s="61">
        <v>10</v>
      </c>
      <c r="G15" s="61">
        <v>2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1</v>
      </c>
      <c r="N15" s="61">
        <v>1</v>
      </c>
      <c r="O15" s="61">
        <v>1</v>
      </c>
      <c r="P15" s="61">
        <v>1</v>
      </c>
      <c r="Q15" s="59">
        <f t="shared" si="0"/>
        <v>652</v>
      </c>
      <c r="R15" s="59">
        <f t="shared" si="1"/>
        <v>590</v>
      </c>
      <c r="S15" s="59">
        <f t="shared" si="2"/>
        <v>1242</v>
      </c>
    </row>
    <row r="16" spans="1:19" s="51" customFormat="1" ht="27.75">
      <c r="A16" s="118" t="s">
        <v>296</v>
      </c>
      <c r="B16" s="61" t="s">
        <v>1</v>
      </c>
      <c r="C16" s="61">
        <v>24</v>
      </c>
      <c r="D16" s="61">
        <v>14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59">
        <f t="shared" si="0"/>
        <v>24</v>
      </c>
      <c r="R16" s="59">
        <f t="shared" si="1"/>
        <v>14</v>
      </c>
      <c r="S16" s="59">
        <f t="shared" si="2"/>
        <v>38</v>
      </c>
    </row>
    <row r="17" spans="1:19" s="51" customFormat="1" ht="27.75">
      <c r="A17" s="118"/>
      <c r="B17" s="61" t="s">
        <v>195</v>
      </c>
      <c r="C17" s="61">
        <v>155</v>
      </c>
      <c r="D17" s="61">
        <v>144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59">
        <f t="shared" si="0"/>
        <v>155</v>
      </c>
      <c r="R17" s="59">
        <f t="shared" si="1"/>
        <v>144</v>
      </c>
      <c r="S17" s="59">
        <f t="shared" si="2"/>
        <v>299</v>
      </c>
    </row>
    <row r="18" spans="1:19" s="51" customFormat="1" ht="27.75">
      <c r="A18" s="238" t="s">
        <v>295</v>
      </c>
      <c r="B18" s="61" t="s">
        <v>1</v>
      </c>
      <c r="C18" s="61">
        <v>34</v>
      </c>
      <c r="D18" s="61">
        <v>14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1</v>
      </c>
      <c r="N18" s="61">
        <v>0</v>
      </c>
      <c r="O18" s="61">
        <v>0</v>
      </c>
      <c r="P18" s="61">
        <v>0</v>
      </c>
      <c r="Q18" s="59">
        <f t="shared" si="0"/>
        <v>35</v>
      </c>
      <c r="R18" s="59">
        <f t="shared" si="1"/>
        <v>14</v>
      </c>
      <c r="S18" s="59">
        <f t="shared" si="2"/>
        <v>49</v>
      </c>
    </row>
    <row r="19" spans="1:19" s="51" customFormat="1" ht="27.75">
      <c r="A19" s="239"/>
      <c r="B19" s="61" t="s">
        <v>225</v>
      </c>
      <c r="C19" s="61">
        <v>134</v>
      </c>
      <c r="D19" s="61">
        <v>73</v>
      </c>
      <c r="E19" s="61">
        <v>1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1</v>
      </c>
      <c r="N19" s="61">
        <v>0</v>
      </c>
      <c r="O19" s="61">
        <v>0</v>
      </c>
      <c r="P19" s="61">
        <v>0</v>
      </c>
      <c r="Q19" s="59">
        <f t="shared" si="0"/>
        <v>136</v>
      </c>
      <c r="R19" s="59">
        <f t="shared" si="1"/>
        <v>73</v>
      </c>
      <c r="S19" s="59">
        <f t="shared" si="2"/>
        <v>209</v>
      </c>
    </row>
    <row r="20" spans="1:19" s="51" customFormat="1" ht="27.75">
      <c r="A20" s="238" t="s">
        <v>294</v>
      </c>
      <c r="B20" s="61" t="s">
        <v>1</v>
      </c>
      <c r="C20" s="61">
        <v>20</v>
      </c>
      <c r="D20" s="61">
        <v>1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59">
        <f t="shared" si="0"/>
        <v>20</v>
      </c>
      <c r="R20" s="59">
        <f t="shared" si="1"/>
        <v>1</v>
      </c>
      <c r="S20" s="59">
        <f t="shared" si="2"/>
        <v>21</v>
      </c>
    </row>
    <row r="21" spans="1:19" s="51" customFormat="1" ht="27.75">
      <c r="A21" s="239"/>
      <c r="B21" s="61" t="s">
        <v>225</v>
      </c>
      <c r="C21" s="61">
        <v>71</v>
      </c>
      <c r="D21" s="61">
        <v>5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59">
        <f t="shared" si="0"/>
        <v>71</v>
      </c>
      <c r="R21" s="59">
        <f t="shared" si="1"/>
        <v>5</v>
      </c>
      <c r="S21" s="59">
        <f t="shared" si="2"/>
        <v>76</v>
      </c>
    </row>
    <row r="22" spans="1:19" s="51" customFormat="1" ht="27.75">
      <c r="A22" s="238" t="s">
        <v>280</v>
      </c>
      <c r="B22" s="61" t="s">
        <v>1</v>
      </c>
      <c r="C22" s="61">
        <v>84</v>
      </c>
      <c r="D22" s="61">
        <v>18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59">
        <f t="shared" si="0"/>
        <v>84</v>
      </c>
      <c r="R22" s="59">
        <f t="shared" si="1"/>
        <v>18</v>
      </c>
      <c r="S22" s="59">
        <f t="shared" si="2"/>
        <v>102</v>
      </c>
    </row>
    <row r="23" spans="1:19" s="51" customFormat="1" ht="27.75">
      <c r="A23" s="239"/>
      <c r="B23" s="61" t="s">
        <v>225</v>
      </c>
      <c r="C23" s="61">
        <v>275</v>
      </c>
      <c r="D23" s="61">
        <v>69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59">
        <f t="shared" si="0"/>
        <v>275</v>
      </c>
      <c r="R23" s="59">
        <f t="shared" si="1"/>
        <v>69</v>
      </c>
      <c r="S23" s="59">
        <f t="shared" si="2"/>
        <v>344</v>
      </c>
    </row>
    <row r="24" spans="1:19" s="51" customFormat="1" ht="27.75">
      <c r="A24" s="238" t="s">
        <v>293</v>
      </c>
      <c r="B24" s="61" t="s">
        <v>1</v>
      </c>
      <c r="C24" s="61">
        <v>111</v>
      </c>
      <c r="D24" s="61">
        <v>11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59">
        <f t="shared" si="0"/>
        <v>111</v>
      </c>
      <c r="R24" s="59">
        <f t="shared" si="1"/>
        <v>11</v>
      </c>
      <c r="S24" s="59">
        <f t="shared" si="2"/>
        <v>122</v>
      </c>
    </row>
    <row r="25" spans="1:19" s="51" customFormat="1" ht="27.75">
      <c r="A25" s="239"/>
      <c r="B25" s="61" t="s">
        <v>225</v>
      </c>
      <c r="C25" s="61">
        <v>254</v>
      </c>
      <c r="D25" s="61">
        <v>26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59">
        <f t="shared" si="0"/>
        <v>254</v>
      </c>
      <c r="R25" s="59">
        <f t="shared" si="1"/>
        <v>26</v>
      </c>
      <c r="S25" s="59">
        <f t="shared" si="2"/>
        <v>280</v>
      </c>
    </row>
    <row r="26" spans="1:19" s="51" customFormat="1" ht="27.75">
      <c r="A26" s="238" t="s">
        <v>292</v>
      </c>
      <c r="B26" s="61" t="s">
        <v>1</v>
      </c>
      <c r="C26" s="61">
        <v>249</v>
      </c>
      <c r="D26" s="61">
        <v>201</v>
      </c>
      <c r="E26" s="61">
        <v>2</v>
      </c>
      <c r="F26" s="61">
        <v>6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1</v>
      </c>
      <c r="N26" s="61">
        <v>0</v>
      </c>
      <c r="O26" s="61">
        <v>1</v>
      </c>
      <c r="P26" s="61">
        <v>1</v>
      </c>
      <c r="Q26" s="59">
        <f t="shared" si="0"/>
        <v>253</v>
      </c>
      <c r="R26" s="59">
        <f t="shared" si="1"/>
        <v>208</v>
      </c>
      <c r="S26" s="59">
        <f t="shared" si="2"/>
        <v>461</v>
      </c>
    </row>
    <row r="27" spans="1:19" s="51" customFormat="1" ht="27.75">
      <c r="A27" s="239"/>
      <c r="B27" s="61" t="s">
        <v>225</v>
      </c>
      <c r="C27" s="61">
        <v>623</v>
      </c>
      <c r="D27" s="61">
        <v>585</v>
      </c>
      <c r="E27" s="61">
        <v>3</v>
      </c>
      <c r="F27" s="61">
        <v>12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3</v>
      </c>
      <c r="N27" s="61">
        <v>1</v>
      </c>
      <c r="O27" s="61">
        <v>2</v>
      </c>
      <c r="P27" s="61">
        <v>6</v>
      </c>
      <c r="Q27" s="59">
        <f t="shared" si="0"/>
        <v>631</v>
      </c>
      <c r="R27" s="59">
        <f t="shared" si="1"/>
        <v>604</v>
      </c>
      <c r="S27" s="59">
        <f t="shared" si="2"/>
        <v>1235</v>
      </c>
    </row>
    <row r="28" spans="1:19" s="51" customFormat="1" ht="27.75">
      <c r="A28" s="224" t="s">
        <v>147</v>
      </c>
      <c r="B28" s="59" t="s">
        <v>1</v>
      </c>
      <c r="C28" s="59">
        <f>C26+C24+C22+C20+C18+C16+C14+C12+C10+C8+C6+C4</f>
        <v>1298</v>
      </c>
      <c r="D28" s="59">
        <f aca="true" t="shared" si="3" ref="D28:P28">D26+D24+D22+D20+D18+D16+D14+D12+D10+D8+D6+D4</f>
        <v>645</v>
      </c>
      <c r="E28" s="59">
        <f t="shared" si="3"/>
        <v>11</v>
      </c>
      <c r="F28" s="59">
        <f t="shared" si="3"/>
        <v>15</v>
      </c>
      <c r="G28" s="59">
        <f t="shared" si="3"/>
        <v>0</v>
      </c>
      <c r="H28" s="59">
        <f t="shared" si="3"/>
        <v>0</v>
      </c>
      <c r="I28" s="59">
        <f t="shared" si="3"/>
        <v>0</v>
      </c>
      <c r="J28" s="59">
        <f t="shared" si="3"/>
        <v>0</v>
      </c>
      <c r="K28" s="59">
        <f t="shared" si="3"/>
        <v>1</v>
      </c>
      <c r="L28" s="59">
        <f t="shared" si="3"/>
        <v>0</v>
      </c>
      <c r="M28" s="59">
        <f t="shared" si="3"/>
        <v>15</v>
      </c>
      <c r="N28" s="59">
        <f t="shared" si="3"/>
        <v>4</v>
      </c>
      <c r="O28" s="59">
        <f t="shared" si="3"/>
        <v>2</v>
      </c>
      <c r="P28" s="59">
        <f t="shared" si="3"/>
        <v>2</v>
      </c>
      <c r="Q28" s="59">
        <f t="shared" si="0"/>
        <v>1327</v>
      </c>
      <c r="R28" s="59">
        <f t="shared" si="1"/>
        <v>666</v>
      </c>
      <c r="S28" s="59">
        <f t="shared" si="2"/>
        <v>1993</v>
      </c>
    </row>
    <row r="29" spans="1:19" s="51" customFormat="1" ht="27.75">
      <c r="A29" s="226"/>
      <c r="B29" s="59" t="s">
        <v>225</v>
      </c>
      <c r="C29" s="59">
        <f>C27+C25+C23+C21+C19+C17+C15+C13+C11+C9+C7+C5</f>
        <v>3925</v>
      </c>
      <c r="D29" s="59">
        <f aca="true" t="shared" si="4" ref="D29:P29">D27+D25+D23+D21+D19+D17+D15+D13+D11+D9+D7+D5</f>
        <v>2422</v>
      </c>
      <c r="E29" s="59">
        <f t="shared" si="4"/>
        <v>31</v>
      </c>
      <c r="F29" s="59">
        <f t="shared" si="4"/>
        <v>32</v>
      </c>
      <c r="G29" s="59">
        <f t="shared" si="4"/>
        <v>4</v>
      </c>
      <c r="H29" s="59">
        <f t="shared" si="4"/>
        <v>0</v>
      </c>
      <c r="I29" s="59">
        <f t="shared" si="4"/>
        <v>1</v>
      </c>
      <c r="J29" s="59">
        <f t="shared" si="4"/>
        <v>0</v>
      </c>
      <c r="K29" s="59">
        <f t="shared" si="4"/>
        <v>5</v>
      </c>
      <c r="L29" s="59">
        <f t="shared" si="4"/>
        <v>0</v>
      </c>
      <c r="M29" s="59">
        <f t="shared" si="4"/>
        <v>47</v>
      </c>
      <c r="N29" s="59">
        <f t="shared" si="4"/>
        <v>9</v>
      </c>
      <c r="O29" s="59">
        <f t="shared" si="4"/>
        <v>6</v>
      </c>
      <c r="P29" s="59">
        <f t="shared" si="4"/>
        <v>11</v>
      </c>
      <c r="Q29" s="59">
        <f t="shared" si="0"/>
        <v>4019</v>
      </c>
      <c r="R29" s="59">
        <f t="shared" si="1"/>
        <v>2474</v>
      </c>
      <c r="S29" s="59">
        <f t="shared" si="2"/>
        <v>6493</v>
      </c>
    </row>
    <row r="30" s="51" customFormat="1" ht="15"/>
    <row r="34" spans="1:19" ht="27.75">
      <c r="A34" s="240" t="s">
        <v>303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</row>
    <row r="35" spans="1:19" ht="27.75">
      <c r="A35" s="236" t="s">
        <v>210</v>
      </c>
      <c r="B35" s="52"/>
      <c r="C35" s="235" t="s">
        <v>66</v>
      </c>
      <c r="D35" s="235"/>
      <c r="E35" s="235" t="s">
        <v>223</v>
      </c>
      <c r="F35" s="235"/>
      <c r="G35" s="235" t="s">
        <v>224</v>
      </c>
      <c r="H35" s="235"/>
      <c r="I35" s="241" t="s">
        <v>301</v>
      </c>
      <c r="J35" s="242"/>
      <c r="K35" s="241" t="s">
        <v>117</v>
      </c>
      <c r="L35" s="242"/>
      <c r="M35" s="235" t="s">
        <v>7</v>
      </c>
      <c r="N35" s="235"/>
      <c r="O35" s="235" t="s">
        <v>207</v>
      </c>
      <c r="P35" s="235"/>
      <c r="Q35" s="235" t="s">
        <v>0</v>
      </c>
      <c r="R35" s="235"/>
      <c r="S35" s="235"/>
    </row>
    <row r="36" spans="1:19" ht="27.75">
      <c r="A36" s="237"/>
      <c r="B36" s="53"/>
      <c r="C36" s="54" t="s">
        <v>149</v>
      </c>
      <c r="D36" s="54" t="s">
        <v>150</v>
      </c>
      <c r="E36" s="54" t="s">
        <v>149</v>
      </c>
      <c r="F36" s="54" t="s">
        <v>150</v>
      </c>
      <c r="G36" s="54" t="s">
        <v>149</v>
      </c>
      <c r="H36" s="54" t="s">
        <v>150</v>
      </c>
      <c r="I36" s="54" t="s">
        <v>149</v>
      </c>
      <c r="J36" s="54" t="s">
        <v>150</v>
      </c>
      <c r="K36" s="54" t="s">
        <v>149</v>
      </c>
      <c r="L36" s="54" t="s">
        <v>150</v>
      </c>
      <c r="M36" s="54" t="s">
        <v>149</v>
      </c>
      <c r="N36" s="54" t="s">
        <v>150</v>
      </c>
      <c r="O36" s="54" t="s">
        <v>149</v>
      </c>
      <c r="P36" s="54" t="s">
        <v>150</v>
      </c>
      <c r="Q36" s="54" t="s">
        <v>149</v>
      </c>
      <c r="R36" s="54" t="s">
        <v>150</v>
      </c>
      <c r="S36" s="54" t="s">
        <v>24</v>
      </c>
    </row>
    <row r="37" spans="1:19" ht="27.75">
      <c r="A37" s="238" t="s">
        <v>289</v>
      </c>
      <c r="B37" s="46" t="s">
        <v>1</v>
      </c>
      <c r="C37" s="46">
        <v>36</v>
      </c>
      <c r="D37" s="46">
        <v>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7">
        <f aca="true" t="shared" si="5" ref="Q37:Q60">O37+M37+K37+I37+G37+E37+C37</f>
        <v>36</v>
      </c>
      <c r="R37" s="47">
        <f aca="true" t="shared" si="6" ref="R37:R60">P37+N37+L37+J37+H37+F37+D37</f>
        <v>6</v>
      </c>
      <c r="S37" s="47">
        <f aca="true" t="shared" si="7" ref="S37:S60">SUM(Q37:R37)</f>
        <v>42</v>
      </c>
    </row>
    <row r="38" spans="1:19" ht="27.75">
      <c r="A38" s="239"/>
      <c r="B38" s="46" t="s">
        <v>225</v>
      </c>
      <c r="C38" s="46">
        <v>77</v>
      </c>
      <c r="D38" s="46">
        <v>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7">
        <f t="shared" si="5"/>
        <v>77</v>
      </c>
      <c r="R38" s="47">
        <f t="shared" si="6"/>
        <v>22</v>
      </c>
      <c r="S38" s="47">
        <f t="shared" si="7"/>
        <v>99</v>
      </c>
    </row>
    <row r="39" spans="1:19" ht="27.75">
      <c r="A39" s="238" t="s">
        <v>300</v>
      </c>
      <c r="B39" s="46" t="s">
        <v>1</v>
      </c>
      <c r="C39" s="46">
        <v>20</v>
      </c>
      <c r="D39" s="46">
        <v>25</v>
      </c>
      <c r="E39" s="46">
        <v>0</v>
      </c>
      <c r="F39" s="46">
        <v>2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5</v>
      </c>
      <c r="N39" s="46">
        <v>2</v>
      </c>
      <c r="O39" s="46">
        <v>0</v>
      </c>
      <c r="P39" s="46">
        <v>0</v>
      </c>
      <c r="Q39" s="47">
        <f t="shared" si="5"/>
        <v>25</v>
      </c>
      <c r="R39" s="47">
        <f t="shared" si="6"/>
        <v>29</v>
      </c>
      <c r="S39" s="47">
        <f t="shared" si="7"/>
        <v>54</v>
      </c>
    </row>
    <row r="40" spans="1:19" ht="27.75">
      <c r="A40" s="239"/>
      <c r="B40" s="46" t="s">
        <v>225</v>
      </c>
      <c r="C40" s="46">
        <v>48</v>
      </c>
      <c r="D40" s="46">
        <v>59</v>
      </c>
      <c r="E40" s="46">
        <v>0</v>
      </c>
      <c r="F40" s="46">
        <v>2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5</v>
      </c>
      <c r="N40" s="46">
        <v>2</v>
      </c>
      <c r="O40" s="46">
        <v>0</v>
      </c>
      <c r="P40" s="46">
        <v>0</v>
      </c>
      <c r="Q40" s="47">
        <f t="shared" si="5"/>
        <v>53</v>
      </c>
      <c r="R40" s="47">
        <f t="shared" si="6"/>
        <v>63</v>
      </c>
      <c r="S40" s="47">
        <f t="shared" si="7"/>
        <v>116</v>
      </c>
    </row>
    <row r="41" spans="1:19" ht="27.75">
      <c r="A41" s="238" t="s">
        <v>333</v>
      </c>
      <c r="B41" s="46" t="s">
        <v>1</v>
      </c>
      <c r="C41" s="46">
        <v>17</v>
      </c>
      <c r="D41" s="46">
        <v>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7">
        <f t="shared" si="5"/>
        <v>17</v>
      </c>
      <c r="R41" s="47">
        <f t="shared" si="6"/>
        <v>1</v>
      </c>
      <c r="S41" s="47">
        <f t="shared" si="7"/>
        <v>18</v>
      </c>
    </row>
    <row r="42" spans="1:19" ht="27.75">
      <c r="A42" s="239"/>
      <c r="B42" s="46" t="s">
        <v>225</v>
      </c>
      <c r="C42" s="46">
        <v>47</v>
      </c>
      <c r="D42" s="46">
        <v>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7">
        <f t="shared" si="5"/>
        <v>47</v>
      </c>
      <c r="R42" s="47">
        <f t="shared" si="6"/>
        <v>4</v>
      </c>
      <c r="S42" s="47">
        <f t="shared" si="7"/>
        <v>51</v>
      </c>
    </row>
    <row r="43" spans="1:19" ht="27.75">
      <c r="A43" s="238" t="s">
        <v>299</v>
      </c>
      <c r="B43" s="46" t="s">
        <v>1</v>
      </c>
      <c r="C43" s="46">
        <v>70</v>
      </c>
      <c r="D43" s="46">
        <v>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7">
        <f t="shared" si="5"/>
        <v>70</v>
      </c>
      <c r="R43" s="47">
        <f t="shared" si="6"/>
        <v>20</v>
      </c>
      <c r="S43" s="47">
        <f t="shared" si="7"/>
        <v>90</v>
      </c>
    </row>
    <row r="44" spans="1:19" ht="27.75">
      <c r="A44" s="239"/>
      <c r="B44" s="46" t="s">
        <v>225</v>
      </c>
      <c r="C44" s="46">
        <v>173</v>
      </c>
      <c r="D44" s="46">
        <v>63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7">
        <f t="shared" si="5"/>
        <v>173</v>
      </c>
      <c r="R44" s="47">
        <f t="shared" si="6"/>
        <v>63</v>
      </c>
      <c r="S44" s="47">
        <f t="shared" si="7"/>
        <v>236</v>
      </c>
    </row>
    <row r="45" spans="1:19" ht="26.25" customHeight="1">
      <c r="A45" s="238" t="s">
        <v>298</v>
      </c>
      <c r="B45" s="46" t="s">
        <v>1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7">
        <f t="shared" si="5"/>
        <v>0</v>
      </c>
      <c r="R45" s="47">
        <f t="shared" si="6"/>
        <v>0</v>
      </c>
      <c r="S45" s="47">
        <f t="shared" si="7"/>
        <v>0</v>
      </c>
    </row>
    <row r="46" spans="1:19" ht="27.75">
      <c r="A46" s="239"/>
      <c r="B46" s="46" t="s">
        <v>225</v>
      </c>
      <c r="C46" s="46">
        <v>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7">
        <f t="shared" si="5"/>
        <v>1</v>
      </c>
      <c r="R46" s="47">
        <f t="shared" si="6"/>
        <v>0</v>
      </c>
      <c r="S46" s="47">
        <f t="shared" si="7"/>
        <v>1</v>
      </c>
    </row>
    <row r="47" spans="1:19" ht="26.25" customHeight="1">
      <c r="A47" s="118" t="s">
        <v>297</v>
      </c>
      <c r="B47" s="46" t="s">
        <v>1</v>
      </c>
      <c r="C47" s="46">
        <v>23</v>
      </c>
      <c r="D47" s="46">
        <v>12</v>
      </c>
      <c r="E47" s="46">
        <v>2</v>
      </c>
      <c r="F47" s="46">
        <v>1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1</v>
      </c>
      <c r="O47" s="46">
        <v>0</v>
      </c>
      <c r="P47" s="46">
        <v>0</v>
      </c>
      <c r="Q47" s="47">
        <f t="shared" si="5"/>
        <v>25</v>
      </c>
      <c r="R47" s="47">
        <f t="shared" si="6"/>
        <v>14</v>
      </c>
      <c r="S47" s="47">
        <f t="shared" si="7"/>
        <v>39</v>
      </c>
    </row>
    <row r="48" spans="1:19" ht="27.75">
      <c r="A48" s="118"/>
      <c r="B48" s="46" t="s">
        <v>225</v>
      </c>
      <c r="C48" s="46">
        <v>186</v>
      </c>
      <c r="D48" s="46">
        <v>141</v>
      </c>
      <c r="E48" s="46">
        <v>5</v>
      </c>
      <c r="F48" s="46">
        <v>5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1</v>
      </c>
      <c r="O48" s="46">
        <v>0</v>
      </c>
      <c r="P48" s="46">
        <v>0</v>
      </c>
      <c r="Q48" s="47">
        <f t="shared" si="5"/>
        <v>191</v>
      </c>
      <c r="R48" s="47">
        <f t="shared" si="6"/>
        <v>147</v>
      </c>
      <c r="S48" s="47">
        <f t="shared" si="7"/>
        <v>338</v>
      </c>
    </row>
    <row r="49" spans="1:19" ht="26.25" customHeight="1">
      <c r="A49" s="118" t="s">
        <v>296</v>
      </c>
      <c r="B49" s="46" t="s">
        <v>1</v>
      </c>
      <c r="C49" s="46">
        <v>5</v>
      </c>
      <c r="D49" s="46">
        <v>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7">
        <f t="shared" si="5"/>
        <v>5</v>
      </c>
      <c r="R49" s="47">
        <f t="shared" si="6"/>
        <v>4</v>
      </c>
      <c r="S49" s="47">
        <f t="shared" si="7"/>
        <v>9</v>
      </c>
    </row>
    <row r="50" spans="1:19" ht="27.75">
      <c r="A50" s="118"/>
      <c r="B50" s="46" t="s">
        <v>195</v>
      </c>
      <c r="C50" s="46">
        <v>43</v>
      </c>
      <c r="D50" s="46">
        <v>28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7">
        <f t="shared" si="5"/>
        <v>43</v>
      </c>
      <c r="R50" s="47">
        <f t="shared" si="6"/>
        <v>28</v>
      </c>
      <c r="S50" s="47">
        <f t="shared" si="7"/>
        <v>71</v>
      </c>
    </row>
    <row r="51" spans="1:19" ht="26.25" customHeight="1">
      <c r="A51" s="238" t="s">
        <v>295</v>
      </c>
      <c r="B51" s="46" t="s">
        <v>1</v>
      </c>
      <c r="C51" s="46">
        <v>5</v>
      </c>
      <c r="D51" s="46">
        <v>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7">
        <f t="shared" si="5"/>
        <v>5</v>
      </c>
      <c r="R51" s="47">
        <f t="shared" si="6"/>
        <v>7</v>
      </c>
      <c r="S51" s="47">
        <f t="shared" si="7"/>
        <v>12</v>
      </c>
    </row>
    <row r="52" spans="1:19" ht="27.75">
      <c r="A52" s="239"/>
      <c r="B52" s="46" t="s">
        <v>225</v>
      </c>
      <c r="C52" s="46">
        <v>32</v>
      </c>
      <c r="D52" s="46">
        <v>15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7">
        <f t="shared" si="5"/>
        <v>32</v>
      </c>
      <c r="R52" s="47">
        <f t="shared" si="6"/>
        <v>15</v>
      </c>
      <c r="S52" s="47">
        <f t="shared" si="7"/>
        <v>47</v>
      </c>
    </row>
    <row r="53" spans="1:19" ht="26.25" customHeight="1">
      <c r="A53" s="238" t="s">
        <v>294</v>
      </c>
      <c r="B53" s="46" t="s">
        <v>1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7">
        <f t="shared" si="5"/>
        <v>0</v>
      </c>
      <c r="R53" s="47">
        <f t="shared" si="6"/>
        <v>0</v>
      </c>
      <c r="S53" s="47">
        <f t="shared" si="7"/>
        <v>0</v>
      </c>
    </row>
    <row r="54" spans="1:19" ht="27.75">
      <c r="A54" s="239"/>
      <c r="B54" s="46" t="s">
        <v>225</v>
      </c>
      <c r="C54" s="46">
        <v>2</v>
      </c>
      <c r="D54" s="46">
        <v>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7">
        <f t="shared" si="5"/>
        <v>2</v>
      </c>
      <c r="R54" s="47">
        <f t="shared" si="6"/>
        <v>1</v>
      </c>
      <c r="S54" s="47">
        <f t="shared" si="7"/>
        <v>3</v>
      </c>
    </row>
    <row r="55" spans="1:19" ht="27.75">
      <c r="A55" s="238" t="s">
        <v>280</v>
      </c>
      <c r="B55" s="46" t="s">
        <v>1</v>
      </c>
      <c r="C55" s="46">
        <v>0</v>
      </c>
      <c r="D55" s="46">
        <v>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7">
        <f t="shared" si="5"/>
        <v>0</v>
      </c>
      <c r="R55" s="47">
        <f t="shared" si="6"/>
        <v>1</v>
      </c>
      <c r="S55" s="47">
        <f t="shared" si="7"/>
        <v>1</v>
      </c>
    </row>
    <row r="56" spans="1:19" ht="27.75">
      <c r="A56" s="239"/>
      <c r="B56" s="46" t="s">
        <v>225</v>
      </c>
      <c r="C56" s="46">
        <v>3</v>
      </c>
      <c r="D56" s="46">
        <v>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7">
        <f t="shared" si="5"/>
        <v>3</v>
      </c>
      <c r="R56" s="47">
        <f t="shared" si="6"/>
        <v>1</v>
      </c>
      <c r="S56" s="47">
        <f t="shared" si="7"/>
        <v>4</v>
      </c>
    </row>
    <row r="57" spans="1:19" ht="24" customHeight="1">
      <c r="A57" s="238" t="s">
        <v>334</v>
      </c>
      <c r="B57" s="46" t="s">
        <v>1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7">
        <f t="shared" si="5"/>
        <v>0</v>
      </c>
      <c r="R57" s="47">
        <f t="shared" si="6"/>
        <v>0</v>
      </c>
      <c r="S57" s="47">
        <f t="shared" si="7"/>
        <v>0</v>
      </c>
    </row>
    <row r="58" spans="1:19" ht="24" customHeight="1">
      <c r="A58" s="239"/>
      <c r="B58" s="46" t="s">
        <v>225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7">
        <f t="shared" si="5"/>
        <v>0</v>
      </c>
      <c r="R58" s="47">
        <f t="shared" si="6"/>
        <v>0</v>
      </c>
      <c r="S58" s="47">
        <f t="shared" si="7"/>
        <v>0</v>
      </c>
    </row>
    <row r="59" spans="1:19" ht="26.25" customHeight="1">
      <c r="A59" s="238" t="s">
        <v>292</v>
      </c>
      <c r="B59" s="46" t="s">
        <v>1</v>
      </c>
      <c r="C59" s="46">
        <v>155</v>
      </c>
      <c r="D59" s="46">
        <v>132</v>
      </c>
      <c r="E59" s="46">
        <v>0</v>
      </c>
      <c r="F59" s="46">
        <v>3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7">
        <f t="shared" si="5"/>
        <v>155</v>
      </c>
      <c r="R59" s="47">
        <f t="shared" si="6"/>
        <v>135</v>
      </c>
      <c r="S59" s="47">
        <f t="shared" si="7"/>
        <v>290</v>
      </c>
    </row>
    <row r="60" spans="1:19" ht="27.75">
      <c r="A60" s="239"/>
      <c r="B60" s="46" t="s">
        <v>225</v>
      </c>
      <c r="C60" s="46">
        <v>345</v>
      </c>
      <c r="D60" s="46">
        <v>329</v>
      </c>
      <c r="E60" s="46">
        <v>1</v>
      </c>
      <c r="F60" s="46">
        <v>9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1</v>
      </c>
      <c r="Q60" s="47">
        <f t="shared" si="5"/>
        <v>346</v>
      </c>
      <c r="R60" s="47">
        <f t="shared" si="6"/>
        <v>339</v>
      </c>
      <c r="S60" s="47">
        <f t="shared" si="7"/>
        <v>685</v>
      </c>
    </row>
    <row r="61" spans="1:19" ht="27.75">
      <c r="A61" s="224" t="s">
        <v>147</v>
      </c>
      <c r="B61" s="47" t="s">
        <v>1</v>
      </c>
      <c r="C61" s="47">
        <f>C59+C57+C55+C53+C51+C49+C47+C45+C43+C41+C39+C37</f>
        <v>331</v>
      </c>
      <c r="D61" s="50">
        <f aca="true" t="shared" si="8" ref="D61:P61">D59+D57+D55+D53+D51+D49+D47+D45+D43+D41+D39+D37</f>
        <v>208</v>
      </c>
      <c r="E61" s="50">
        <f t="shared" si="8"/>
        <v>2</v>
      </c>
      <c r="F61" s="50">
        <f t="shared" si="8"/>
        <v>6</v>
      </c>
      <c r="G61" s="50">
        <f t="shared" si="8"/>
        <v>0</v>
      </c>
      <c r="H61" s="50">
        <f t="shared" si="8"/>
        <v>0</v>
      </c>
      <c r="I61" s="50">
        <f t="shared" si="8"/>
        <v>0</v>
      </c>
      <c r="J61" s="50">
        <f t="shared" si="8"/>
        <v>0</v>
      </c>
      <c r="K61" s="50">
        <f t="shared" si="8"/>
        <v>0</v>
      </c>
      <c r="L61" s="50">
        <f t="shared" si="8"/>
        <v>0</v>
      </c>
      <c r="M61" s="50">
        <f t="shared" si="8"/>
        <v>5</v>
      </c>
      <c r="N61" s="50">
        <f t="shared" si="8"/>
        <v>3</v>
      </c>
      <c r="O61" s="50">
        <f t="shared" si="8"/>
        <v>0</v>
      </c>
      <c r="P61" s="50">
        <f t="shared" si="8"/>
        <v>0</v>
      </c>
      <c r="Q61" s="47">
        <f aca="true" t="shared" si="9" ref="Q61:S62">Q59+Q57+Q55+Q53+Q51+Q49+Q47+Q45+Q43+Q41+Q39+Q37</f>
        <v>338</v>
      </c>
      <c r="R61" s="47">
        <f t="shared" si="9"/>
        <v>217</v>
      </c>
      <c r="S61" s="47">
        <f t="shared" si="9"/>
        <v>555</v>
      </c>
    </row>
    <row r="62" spans="1:19" ht="27.75">
      <c r="A62" s="226"/>
      <c r="B62" s="47" t="s">
        <v>225</v>
      </c>
      <c r="C62" s="50">
        <f>C60+C58+C56+C54+C52+C50+C48+C46+C44+C42+C40+C38</f>
        <v>957</v>
      </c>
      <c r="D62" s="50">
        <f aca="true" t="shared" si="10" ref="D62:P62">D60+D58+D56+D54+D52+D50+D48+D46+D44+D42+D40+D38</f>
        <v>663</v>
      </c>
      <c r="E62" s="50">
        <f t="shared" si="10"/>
        <v>6</v>
      </c>
      <c r="F62" s="50">
        <f t="shared" si="10"/>
        <v>16</v>
      </c>
      <c r="G62" s="50">
        <f t="shared" si="10"/>
        <v>0</v>
      </c>
      <c r="H62" s="50">
        <f t="shared" si="10"/>
        <v>0</v>
      </c>
      <c r="I62" s="50">
        <f t="shared" si="10"/>
        <v>0</v>
      </c>
      <c r="J62" s="50">
        <f t="shared" si="10"/>
        <v>0</v>
      </c>
      <c r="K62" s="50">
        <f t="shared" si="10"/>
        <v>0</v>
      </c>
      <c r="L62" s="50">
        <f t="shared" si="10"/>
        <v>0</v>
      </c>
      <c r="M62" s="50">
        <f t="shared" si="10"/>
        <v>5</v>
      </c>
      <c r="N62" s="50">
        <f t="shared" si="10"/>
        <v>3</v>
      </c>
      <c r="O62" s="50">
        <f t="shared" si="10"/>
        <v>0</v>
      </c>
      <c r="P62" s="50">
        <f t="shared" si="10"/>
        <v>1</v>
      </c>
      <c r="Q62" s="47">
        <f t="shared" si="9"/>
        <v>968</v>
      </c>
      <c r="R62" s="47">
        <f t="shared" si="9"/>
        <v>683</v>
      </c>
      <c r="S62" s="47">
        <f t="shared" si="9"/>
        <v>1651</v>
      </c>
    </row>
  </sheetData>
  <sheetProtection/>
  <mergeCells count="46">
    <mergeCell ref="A61:A62"/>
    <mergeCell ref="A51:A52"/>
    <mergeCell ref="A53:A54"/>
    <mergeCell ref="A55:A56"/>
    <mergeCell ref="A49:A50"/>
    <mergeCell ref="K2:L2"/>
    <mergeCell ref="A57:A58"/>
    <mergeCell ref="C2:D2"/>
    <mergeCell ref="E2:F2"/>
    <mergeCell ref="G2:H2"/>
    <mergeCell ref="M2:N2"/>
    <mergeCell ref="A41:A42"/>
    <mergeCell ref="A43:A44"/>
    <mergeCell ref="A59:A60"/>
    <mergeCell ref="O2:P2"/>
    <mergeCell ref="Q2:S2"/>
    <mergeCell ref="A4:A5"/>
    <mergeCell ref="A6:A7"/>
    <mergeCell ref="A8:A9"/>
    <mergeCell ref="A2:A3"/>
    <mergeCell ref="A1:S1"/>
    <mergeCell ref="A45:A46"/>
    <mergeCell ref="A47:A48"/>
    <mergeCell ref="A20:A21"/>
    <mergeCell ref="I2:J2"/>
    <mergeCell ref="A10:A11"/>
    <mergeCell ref="A12:A13"/>
    <mergeCell ref="A14:A15"/>
    <mergeCell ref="A16:A17"/>
    <mergeCell ref="A18:A19"/>
    <mergeCell ref="E35:F35"/>
    <mergeCell ref="G35:H35"/>
    <mergeCell ref="I35:J35"/>
    <mergeCell ref="K35:L35"/>
    <mergeCell ref="A37:A38"/>
    <mergeCell ref="A39:A40"/>
    <mergeCell ref="M35:N35"/>
    <mergeCell ref="O35:P35"/>
    <mergeCell ref="Q35:S35"/>
    <mergeCell ref="A35:A36"/>
    <mergeCell ref="A22:A23"/>
    <mergeCell ref="A24:A25"/>
    <mergeCell ref="A26:A27"/>
    <mergeCell ref="A28:A29"/>
    <mergeCell ref="A34:S34"/>
    <mergeCell ref="C35:D3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G63"/>
  <sheetViews>
    <sheetView rightToLeft="1" zoomScale="70" zoomScaleNormal="70" zoomScalePageLayoutView="0" workbookViewId="0" topLeftCell="A2">
      <selection activeCell="L33" sqref="L33"/>
    </sheetView>
  </sheetViews>
  <sheetFormatPr defaultColWidth="9.00390625" defaultRowHeight="15"/>
  <cols>
    <col min="1" max="1" width="31.140625" style="12" bestFit="1" customWidth="1"/>
    <col min="2" max="2" width="10.28125" style="12" customWidth="1"/>
    <col min="3" max="6" width="6.140625" style="12" customWidth="1"/>
    <col min="7" max="7" width="7.7109375" style="12" customWidth="1"/>
    <col min="8" max="8" width="7.57421875" style="12" customWidth="1"/>
    <col min="9" max="30" width="6.140625" style="12" customWidth="1"/>
    <col min="31" max="31" width="8.57421875" style="12" customWidth="1"/>
    <col min="32" max="32" width="8.28125" style="12" customWidth="1"/>
    <col min="33" max="33" width="8.7109375" style="12" customWidth="1"/>
    <col min="34" max="34" width="5.57421875" style="12" customWidth="1"/>
    <col min="35" max="35" width="6.8515625" style="12" customWidth="1"/>
    <col min="36" max="38" width="9.00390625" style="12" customWidth="1"/>
    <col min="39" max="16384" width="9.00390625" style="12" customWidth="1"/>
  </cols>
  <sheetData>
    <row r="2" spans="1:33" ht="27.75">
      <c r="A2" s="192" t="s">
        <v>304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</row>
    <row r="3" spans="1:33" ht="26.25" customHeight="1">
      <c r="A3" s="227" t="s">
        <v>210</v>
      </c>
      <c r="B3" s="229"/>
      <c r="C3" s="209" t="s">
        <v>123</v>
      </c>
      <c r="D3" s="209"/>
      <c r="E3" s="243" t="s">
        <v>226</v>
      </c>
      <c r="F3" s="244"/>
      <c r="G3" s="209" t="s">
        <v>69</v>
      </c>
      <c r="H3" s="209"/>
      <c r="I3" s="209" t="s">
        <v>13</v>
      </c>
      <c r="J3" s="209"/>
      <c r="K3" s="209" t="s">
        <v>124</v>
      </c>
      <c r="L3" s="209"/>
      <c r="M3" s="209" t="s">
        <v>81</v>
      </c>
      <c r="N3" s="209"/>
      <c r="O3" s="209" t="s">
        <v>16</v>
      </c>
      <c r="P3" s="209"/>
      <c r="Q3" s="209" t="s">
        <v>17</v>
      </c>
      <c r="R3" s="209"/>
      <c r="S3" s="209" t="s">
        <v>18</v>
      </c>
      <c r="T3" s="209"/>
      <c r="U3" s="209" t="s">
        <v>19</v>
      </c>
      <c r="V3" s="209"/>
      <c r="W3" s="209" t="s">
        <v>20</v>
      </c>
      <c r="X3" s="209"/>
      <c r="Y3" s="209" t="s">
        <v>21</v>
      </c>
      <c r="Z3" s="209"/>
      <c r="AA3" s="209" t="s">
        <v>22</v>
      </c>
      <c r="AB3" s="209"/>
      <c r="AC3" s="209" t="s">
        <v>23</v>
      </c>
      <c r="AD3" s="209"/>
      <c r="AE3" s="209" t="s">
        <v>0</v>
      </c>
      <c r="AF3" s="209"/>
      <c r="AG3" s="209"/>
    </row>
    <row r="4" spans="1:33" ht="27.75">
      <c r="A4" s="230"/>
      <c r="B4" s="232"/>
      <c r="C4" s="66" t="s">
        <v>149</v>
      </c>
      <c r="D4" s="66" t="s">
        <v>150</v>
      </c>
      <c r="E4" s="66" t="s">
        <v>149</v>
      </c>
      <c r="F4" s="66" t="s">
        <v>150</v>
      </c>
      <c r="G4" s="66" t="s">
        <v>149</v>
      </c>
      <c r="H4" s="66" t="s">
        <v>150</v>
      </c>
      <c r="I4" s="66" t="s">
        <v>149</v>
      </c>
      <c r="J4" s="66" t="s">
        <v>150</v>
      </c>
      <c r="K4" s="66" t="s">
        <v>149</v>
      </c>
      <c r="L4" s="66" t="s">
        <v>150</v>
      </c>
      <c r="M4" s="66" t="s">
        <v>149</v>
      </c>
      <c r="N4" s="66" t="s">
        <v>150</v>
      </c>
      <c r="O4" s="66" t="s">
        <v>149</v>
      </c>
      <c r="P4" s="66" t="s">
        <v>150</v>
      </c>
      <c r="Q4" s="66" t="s">
        <v>149</v>
      </c>
      <c r="R4" s="66" t="s">
        <v>150</v>
      </c>
      <c r="S4" s="66" t="s">
        <v>149</v>
      </c>
      <c r="T4" s="66" t="s">
        <v>150</v>
      </c>
      <c r="U4" s="66" t="s">
        <v>149</v>
      </c>
      <c r="V4" s="66" t="s">
        <v>150</v>
      </c>
      <c r="W4" s="66" t="s">
        <v>149</v>
      </c>
      <c r="X4" s="66" t="s">
        <v>150</v>
      </c>
      <c r="Y4" s="66" t="s">
        <v>149</v>
      </c>
      <c r="Z4" s="66" t="s">
        <v>150</v>
      </c>
      <c r="AA4" s="66" t="s">
        <v>149</v>
      </c>
      <c r="AB4" s="66" t="s">
        <v>150</v>
      </c>
      <c r="AC4" s="66" t="s">
        <v>149</v>
      </c>
      <c r="AD4" s="66" t="s">
        <v>150</v>
      </c>
      <c r="AE4" s="66" t="s">
        <v>149</v>
      </c>
      <c r="AF4" s="66" t="s">
        <v>150</v>
      </c>
      <c r="AG4" s="66" t="s">
        <v>24</v>
      </c>
    </row>
    <row r="5" spans="1:33" ht="55.5">
      <c r="A5" s="238" t="s">
        <v>289</v>
      </c>
      <c r="B5" s="67" t="s">
        <v>1</v>
      </c>
      <c r="C5" s="63">
        <v>2</v>
      </c>
      <c r="D5" s="63">
        <v>0</v>
      </c>
      <c r="E5" s="63">
        <v>0</v>
      </c>
      <c r="F5" s="63">
        <v>0</v>
      </c>
      <c r="G5" s="63">
        <v>89</v>
      </c>
      <c r="H5" s="63">
        <v>68</v>
      </c>
      <c r="I5" s="63">
        <v>1</v>
      </c>
      <c r="J5" s="63">
        <v>1</v>
      </c>
      <c r="K5" s="63">
        <v>10</v>
      </c>
      <c r="L5" s="63">
        <v>3</v>
      </c>
      <c r="M5" s="63">
        <v>0</v>
      </c>
      <c r="N5" s="63">
        <v>0</v>
      </c>
      <c r="O5" s="63">
        <v>0</v>
      </c>
      <c r="P5" s="63">
        <v>0</v>
      </c>
      <c r="Q5" s="63">
        <v>1</v>
      </c>
      <c r="R5" s="63">
        <v>0</v>
      </c>
      <c r="S5" s="63">
        <v>15</v>
      </c>
      <c r="T5" s="63">
        <v>15</v>
      </c>
      <c r="U5" s="63">
        <v>1</v>
      </c>
      <c r="V5" s="63">
        <v>1</v>
      </c>
      <c r="W5" s="63">
        <v>0</v>
      </c>
      <c r="X5" s="63">
        <v>0</v>
      </c>
      <c r="Y5" s="63">
        <v>1</v>
      </c>
      <c r="Z5" s="63">
        <v>0</v>
      </c>
      <c r="AA5" s="63">
        <v>5</v>
      </c>
      <c r="AB5" s="63">
        <v>0</v>
      </c>
      <c r="AC5" s="63">
        <v>0</v>
      </c>
      <c r="AD5" s="63">
        <v>0</v>
      </c>
      <c r="AE5" s="66">
        <f>AC5+AA5+Y5+W5+U5+S5+Q5+O5+M5+K5+I5+G5+E5+C5</f>
        <v>125</v>
      </c>
      <c r="AF5" s="66">
        <f>AD5+AB5+Z5+X5+V5+T5+R5+P5+N5+L5+J5+H5+F5+D5</f>
        <v>88</v>
      </c>
      <c r="AG5" s="66">
        <f>SUM(AE5:AF5)</f>
        <v>213</v>
      </c>
    </row>
    <row r="6" spans="1:33" ht="55.5">
      <c r="A6" s="239"/>
      <c r="B6" s="67" t="s">
        <v>225</v>
      </c>
      <c r="C6" s="63">
        <v>2</v>
      </c>
      <c r="D6" s="63">
        <v>0</v>
      </c>
      <c r="E6" s="63">
        <v>0</v>
      </c>
      <c r="F6" s="63">
        <v>0</v>
      </c>
      <c r="G6" s="63">
        <v>207</v>
      </c>
      <c r="H6" s="63">
        <v>154</v>
      </c>
      <c r="I6" s="63">
        <v>2</v>
      </c>
      <c r="J6" s="63">
        <v>2</v>
      </c>
      <c r="K6" s="63">
        <v>23</v>
      </c>
      <c r="L6" s="63">
        <v>6</v>
      </c>
      <c r="M6" s="63">
        <v>0</v>
      </c>
      <c r="N6" s="63">
        <v>0</v>
      </c>
      <c r="O6" s="63">
        <v>0</v>
      </c>
      <c r="P6" s="63">
        <v>0</v>
      </c>
      <c r="Q6" s="63">
        <v>2</v>
      </c>
      <c r="R6" s="63">
        <v>0</v>
      </c>
      <c r="S6" s="63">
        <v>34</v>
      </c>
      <c r="T6" s="63">
        <v>55</v>
      </c>
      <c r="U6" s="63">
        <v>2</v>
      </c>
      <c r="V6" s="63">
        <v>5</v>
      </c>
      <c r="W6" s="63">
        <v>2</v>
      </c>
      <c r="X6" s="63">
        <v>0</v>
      </c>
      <c r="Y6" s="63">
        <v>4</v>
      </c>
      <c r="Z6" s="63">
        <v>0</v>
      </c>
      <c r="AA6" s="63">
        <v>10</v>
      </c>
      <c r="AB6" s="63">
        <v>0</v>
      </c>
      <c r="AC6" s="63">
        <v>0</v>
      </c>
      <c r="AD6" s="63">
        <v>0</v>
      </c>
      <c r="AE6" s="66">
        <f aca="true" t="shared" si="0" ref="AE6:AE30">AC6+AA6+Y6+W6+U6+S6+Q6+O6+M6+K6+I6+G6+E6+C6</f>
        <v>288</v>
      </c>
      <c r="AF6" s="66">
        <f aca="true" t="shared" si="1" ref="AF6:AF30">AD6+AB6+Z6+X6+V6+T6+R6+P6+N6+L6+J6+H6+F6+D6</f>
        <v>222</v>
      </c>
      <c r="AG6" s="66">
        <f aca="true" t="shared" si="2" ref="AG6:AG30">SUM(AE6:AF6)</f>
        <v>510</v>
      </c>
    </row>
    <row r="7" spans="1:33" ht="55.5">
      <c r="A7" s="238" t="s">
        <v>300</v>
      </c>
      <c r="B7" s="67" t="s">
        <v>1</v>
      </c>
      <c r="C7" s="63">
        <v>2</v>
      </c>
      <c r="D7" s="63">
        <v>1</v>
      </c>
      <c r="E7" s="63">
        <v>0</v>
      </c>
      <c r="F7" s="63">
        <v>0</v>
      </c>
      <c r="G7" s="63">
        <v>28</v>
      </c>
      <c r="H7" s="63">
        <v>38</v>
      </c>
      <c r="I7" s="63">
        <v>5</v>
      </c>
      <c r="J7" s="63">
        <v>2</v>
      </c>
      <c r="K7" s="63">
        <v>4</v>
      </c>
      <c r="L7" s="63">
        <v>3</v>
      </c>
      <c r="M7" s="63">
        <v>3</v>
      </c>
      <c r="N7" s="63">
        <v>2</v>
      </c>
      <c r="O7" s="63">
        <v>6</v>
      </c>
      <c r="P7" s="63">
        <v>2</v>
      </c>
      <c r="Q7" s="63">
        <v>1</v>
      </c>
      <c r="R7" s="63">
        <v>3</v>
      </c>
      <c r="S7" s="63">
        <v>9</v>
      </c>
      <c r="T7" s="63">
        <v>14</v>
      </c>
      <c r="U7" s="63">
        <v>8</v>
      </c>
      <c r="V7" s="63">
        <v>7</v>
      </c>
      <c r="W7" s="63">
        <v>1</v>
      </c>
      <c r="X7" s="63">
        <v>4</v>
      </c>
      <c r="Y7" s="63">
        <v>1</v>
      </c>
      <c r="Z7" s="63">
        <v>1</v>
      </c>
      <c r="AA7" s="63">
        <v>5</v>
      </c>
      <c r="AB7" s="63">
        <v>1</v>
      </c>
      <c r="AC7" s="63">
        <v>2</v>
      </c>
      <c r="AD7" s="63">
        <v>0</v>
      </c>
      <c r="AE7" s="66">
        <f t="shared" si="0"/>
        <v>75</v>
      </c>
      <c r="AF7" s="66">
        <f t="shared" si="1"/>
        <v>78</v>
      </c>
      <c r="AG7" s="66">
        <f t="shared" si="2"/>
        <v>153</v>
      </c>
    </row>
    <row r="8" spans="1:33" ht="55.5">
      <c r="A8" s="239"/>
      <c r="B8" s="67" t="s">
        <v>225</v>
      </c>
      <c r="C8" s="63">
        <v>11</v>
      </c>
      <c r="D8" s="63">
        <v>3</v>
      </c>
      <c r="E8" s="63">
        <v>0</v>
      </c>
      <c r="F8" s="63">
        <v>0</v>
      </c>
      <c r="G8" s="63">
        <v>98</v>
      </c>
      <c r="H8" s="63">
        <v>110</v>
      </c>
      <c r="I8" s="63">
        <v>13</v>
      </c>
      <c r="J8" s="63">
        <v>4</v>
      </c>
      <c r="K8" s="63">
        <v>9</v>
      </c>
      <c r="L8" s="63">
        <v>10</v>
      </c>
      <c r="M8" s="63">
        <v>6</v>
      </c>
      <c r="N8" s="63">
        <v>4</v>
      </c>
      <c r="O8" s="63">
        <v>13</v>
      </c>
      <c r="P8" s="63">
        <v>4</v>
      </c>
      <c r="Q8" s="63">
        <v>3</v>
      </c>
      <c r="R8" s="63">
        <v>7</v>
      </c>
      <c r="S8" s="63">
        <v>33</v>
      </c>
      <c r="T8" s="63">
        <v>36</v>
      </c>
      <c r="U8" s="63">
        <v>17</v>
      </c>
      <c r="V8" s="63">
        <v>20</v>
      </c>
      <c r="W8" s="63">
        <v>3</v>
      </c>
      <c r="X8" s="63">
        <v>9</v>
      </c>
      <c r="Y8" s="63">
        <v>4</v>
      </c>
      <c r="Z8" s="63">
        <v>3</v>
      </c>
      <c r="AA8" s="63">
        <v>12</v>
      </c>
      <c r="AB8" s="63">
        <v>2</v>
      </c>
      <c r="AC8" s="63">
        <v>4</v>
      </c>
      <c r="AD8" s="63">
        <v>1</v>
      </c>
      <c r="AE8" s="66">
        <f t="shared" si="0"/>
        <v>226</v>
      </c>
      <c r="AF8" s="66">
        <f t="shared" si="1"/>
        <v>213</v>
      </c>
      <c r="AG8" s="66">
        <f t="shared" si="2"/>
        <v>439</v>
      </c>
    </row>
    <row r="9" spans="1:33" ht="55.5">
      <c r="A9" s="238" t="s">
        <v>333</v>
      </c>
      <c r="B9" s="67" t="s">
        <v>1</v>
      </c>
      <c r="C9" s="63">
        <v>2</v>
      </c>
      <c r="D9" s="63">
        <v>0</v>
      </c>
      <c r="E9" s="63">
        <v>0</v>
      </c>
      <c r="F9" s="63">
        <v>0</v>
      </c>
      <c r="G9" s="63">
        <v>61</v>
      </c>
      <c r="H9" s="63">
        <v>13</v>
      </c>
      <c r="I9" s="63">
        <v>5</v>
      </c>
      <c r="J9" s="63">
        <v>0</v>
      </c>
      <c r="K9" s="63">
        <v>9</v>
      </c>
      <c r="L9" s="63">
        <v>1</v>
      </c>
      <c r="M9" s="63">
        <v>0</v>
      </c>
      <c r="N9" s="63">
        <v>0</v>
      </c>
      <c r="O9" s="63">
        <v>2</v>
      </c>
      <c r="P9" s="63">
        <v>1</v>
      </c>
      <c r="Q9" s="63">
        <v>2</v>
      </c>
      <c r="R9" s="63">
        <v>1</v>
      </c>
      <c r="S9" s="63">
        <v>18</v>
      </c>
      <c r="T9" s="63">
        <v>4</v>
      </c>
      <c r="U9" s="63">
        <v>6</v>
      </c>
      <c r="V9" s="63">
        <v>1</v>
      </c>
      <c r="W9" s="63">
        <v>5</v>
      </c>
      <c r="X9" s="63">
        <v>1</v>
      </c>
      <c r="Y9" s="63">
        <v>0</v>
      </c>
      <c r="Z9" s="63">
        <v>0</v>
      </c>
      <c r="AA9" s="63">
        <v>1</v>
      </c>
      <c r="AB9" s="63">
        <v>0</v>
      </c>
      <c r="AC9" s="63">
        <v>0</v>
      </c>
      <c r="AD9" s="63">
        <v>0</v>
      </c>
      <c r="AE9" s="66">
        <f t="shared" si="0"/>
        <v>111</v>
      </c>
      <c r="AF9" s="66">
        <f t="shared" si="1"/>
        <v>22</v>
      </c>
      <c r="AG9" s="66">
        <f t="shared" si="2"/>
        <v>133</v>
      </c>
    </row>
    <row r="10" spans="1:33" ht="55.5">
      <c r="A10" s="239"/>
      <c r="B10" s="67" t="s">
        <v>225</v>
      </c>
      <c r="C10" s="63">
        <v>6</v>
      </c>
      <c r="D10" s="63">
        <v>0</v>
      </c>
      <c r="E10" s="63">
        <v>0</v>
      </c>
      <c r="F10" s="63">
        <v>0</v>
      </c>
      <c r="G10" s="63">
        <v>254</v>
      </c>
      <c r="H10" s="63">
        <v>55</v>
      </c>
      <c r="I10" s="63">
        <v>17</v>
      </c>
      <c r="J10" s="63">
        <v>0</v>
      </c>
      <c r="K10" s="63">
        <v>27</v>
      </c>
      <c r="L10" s="63">
        <v>2</v>
      </c>
      <c r="M10" s="63">
        <v>1</v>
      </c>
      <c r="N10" s="63">
        <v>0</v>
      </c>
      <c r="O10" s="63">
        <v>9</v>
      </c>
      <c r="P10" s="63">
        <v>3</v>
      </c>
      <c r="Q10" s="63">
        <v>8</v>
      </c>
      <c r="R10" s="63">
        <v>3</v>
      </c>
      <c r="S10" s="63">
        <v>46</v>
      </c>
      <c r="T10" s="63">
        <v>6</v>
      </c>
      <c r="U10" s="63">
        <v>17</v>
      </c>
      <c r="V10" s="63">
        <v>3</v>
      </c>
      <c r="W10" s="63">
        <v>11</v>
      </c>
      <c r="X10" s="63">
        <v>1</v>
      </c>
      <c r="Y10" s="63">
        <v>1</v>
      </c>
      <c r="Z10" s="63">
        <v>1</v>
      </c>
      <c r="AA10" s="63">
        <v>2</v>
      </c>
      <c r="AB10" s="63">
        <v>0</v>
      </c>
      <c r="AC10" s="63">
        <v>0</v>
      </c>
      <c r="AD10" s="63">
        <v>0</v>
      </c>
      <c r="AE10" s="66">
        <f t="shared" si="0"/>
        <v>399</v>
      </c>
      <c r="AF10" s="66">
        <f t="shared" si="1"/>
        <v>74</v>
      </c>
      <c r="AG10" s="66">
        <f t="shared" si="2"/>
        <v>473</v>
      </c>
    </row>
    <row r="11" spans="1:33" ht="55.5">
      <c r="A11" s="238" t="s">
        <v>299</v>
      </c>
      <c r="B11" s="67" t="s">
        <v>1</v>
      </c>
      <c r="C11" s="63">
        <v>6</v>
      </c>
      <c r="D11" s="63">
        <v>0</v>
      </c>
      <c r="E11" s="63">
        <v>0</v>
      </c>
      <c r="F11" s="63">
        <v>0</v>
      </c>
      <c r="G11" s="63">
        <v>118</v>
      </c>
      <c r="H11" s="63">
        <v>89</v>
      </c>
      <c r="I11" s="63">
        <v>4</v>
      </c>
      <c r="J11" s="63">
        <v>2</v>
      </c>
      <c r="K11" s="63">
        <v>14</v>
      </c>
      <c r="L11" s="63">
        <v>2</v>
      </c>
      <c r="M11" s="63">
        <v>0</v>
      </c>
      <c r="N11" s="63">
        <v>1</v>
      </c>
      <c r="O11" s="63">
        <v>1</v>
      </c>
      <c r="P11" s="63">
        <v>0</v>
      </c>
      <c r="Q11" s="63">
        <v>3</v>
      </c>
      <c r="R11" s="63">
        <v>1</v>
      </c>
      <c r="S11" s="63">
        <v>33</v>
      </c>
      <c r="T11" s="63">
        <v>22</v>
      </c>
      <c r="U11" s="63">
        <v>6</v>
      </c>
      <c r="V11" s="63">
        <v>2</v>
      </c>
      <c r="W11" s="63">
        <v>5</v>
      </c>
      <c r="X11" s="63">
        <v>0</v>
      </c>
      <c r="Y11" s="63">
        <v>3</v>
      </c>
      <c r="Z11" s="63">
        <v>0</v>
      </c>
      <c r="AA11" s="63">
        <v>2</v>
      </c>
      <c r="AB11" s="63">
        <v>1</v>
      </c>
      <c r="AC11" s="63">
        <v>0</v>
      </c>
      <c r="AD11" s="63">
        <v>0</v>
      </c>
      <c r="AE11" s="66">
        <f t="shared" si="0"/>
        <v>195</v>
      </c>
      <c r="AF11" s="66">
        <f t="shared" si="1"/>
        <v>120</v>
      </c>
      <c r="AG11" s="66">
        <f t="shared" si="2"/>
        <v>315</v>
      </c>
    </row>
    <row r="12" spans="1:33" ht="55.5">
      <c r="A12" s="239"/>
      <c r="B12" s="67" t="s">
        <v>225</v>
      </c>
      <c r="C12" s="63">
        <v>11</v>
      </c>
      <c r="D12" s="63">
        <v>0</v>
      </c>
      <c r="E12" s="63">
        <v>0</v>
      </c>
      <c r="F12" s="63">
        <v>0</v>
      </c>
      <c r="G12" s="63">
        <v>374</v>
      </c>
      <c r="H12" s="63">
        <v>256</v>
      </c>
      <c r="I12" s="63">
        <v>16</v>
      </c>
      <c r="J12" s="63">
        <v>4</v>
      </c>
      <c r="K12" s="63">
        <v>36</v>
      </c>
      <c r="L12" s="63">
        <v>15</v>
      </c>
      <c r="M12" s="63">
        <v>2</v>
      </c>
      <c r="N12" s="63">
        <v>3</v>
      </c>
      <c r="O12" s="63">
        <v>1</v>
      </c>
      <c r="P12" s="63">
        <v>0</v>
      </c>
      <c r="Q12" s="63">
        <v>12</v>
      </c>
      <c r="R12" s="63">
        <v>2</v>
      </c>
      <c r="S12" s="63">
        <v>83</v>
      </c>
      <c r="T12" s="63">
        <v>46</v>
      </c>
      <c r="U12" s="63">
        <v>16</v>
      </c>
      <c r="V12" s="63">
        <v>9</v>
      </c>
      <c r="W12" s="63">
        <v>11</v>
      </c>
      <c r="X12" s="63">
        <v>1</v>
      </c>
      <c r="Y12" s="63">
        <v>5</v>
      </c>
      <c r="Z12" s="63">
        <v>1</v>
      </c>
      <c r="AA12" s="63">
        <v>8</v>
      </c>
      <c r="AB12" s="63">
        <v>1</v>
      </c>
      <c r="AC12" s="63">
        <v>0</v>
      </c>
      <c r="AD12" s="63">
        <v>0</v>
      </c>
      <c r="AE12" s="66">
        <f t="shared" si="0"/>
        <v>575</v>
      </c>
      <c r="AF12" s="66">
        <f t="shared" si="1"/>
        <v>338</v>
      </c>
      <c r="AG12" s="66">
        <f t="shared" si="2"/>
        <v>913</v>
      </c>
    </row>
    <row r="13" spans="1:33" ht="55.5">
      <c r="A13" s="238" t="s">
        <v>298</v>
      </c>
      <c r="B13" s="67" t="s">
        <v>1</v>
      </c>
      <c r="C13" s="63">
        <v>0</v>
      </c>
      <c r="D13" s="63">
        <v>0</v>
      </c>
      <c r="E13" s="63">
        <v>0</v>
      </c>
      <c r="F13" s="63">
        <v>0</v>
      </c>
      <c r="G13" s="63">
        <v>168</v>
      </c>
      <c r="H13" s="63">
        <v>24</v>
      </c>
      <c r="I13" s="63">
        <v>0</v>
      </c>
      <c r="J13" s="63">
        <v>0</v>
      </c>
      <c r="K13" s="63">
        <v>0</v>
      </c>
      <c r="L13" s="63">
        <v>0</v>
      </c>
      <c r="M13" s="63">
        <v>3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2</v>
      </c>
      <c r="T13" s="63">
        <v>1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1</v>
      </c>
      <c r="AC13" s="63">
        <v>0</v>
      </c>
      <c r="AD13" s="63">
        <v>0</v>
      </c>
      <c r="AE13" s="66">
        <f t="shared" si="0"/>
        <v>173</v>
      </c>
      <c r="AF13" s="66">
        <f t="shared" si="1"/>
        <v>26</v>
      </c>
      <c r="AG13" s="66">
        <f t="shared" si="2"/>
        <v>199</v>
      </c>
    </row>
    <row r="14" spans="1:33" ht="55.5">
      <c r="A14" s="239"/>
      <c r="B14" s="67" t="s">
        <v>225</v>
      </c>
      <c r="C14" s="63">
        <v>1</v>
      </c>
      <c r="D14" s="63">
        <v>0</v>
      </c>
      <c r="E14" s="63">
        <v>0</v>
      </c>
      <c r="F14" s="63">
        <v>0</v>
      </c>
      <c r="G14" s="63">
        <v>208</v>
      </c>
      <c r="H14" s="63">
        <v>70</v>
      </c>
      <c r="I14" s="63">
        <v>14</v>
      </c>
      <c r="J14" s="63">
        <v>4</v>
      </c>
      <c r="K14" s="63">
        <v>0</v>
      </c>
      <c r="L14" s="63">
        <v>0</v>
      </c>
      <c r="M14" s="63">
        <v>5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51</v>
      </c>
      <c r="T14" s="63">
        <v>15</v>
      </c>
      <c r="U14" s="63">
        <v>2</v>
      </c>
      <c r="V14" s="63">
        <v>3</v>
      </c>
      <c r="W14" s="63">
        <v>1</v>
      </c>
      <c r="X14" s="63">
        <v>2</v>
      </c>
      <c r="Y14" s="63">
        <v>0</v>
      </c>
      <c r="Z14" s="63">
        <v>0</v>
      </c>
      <c r="AA14" s="63">
        <v>2</v>
      </c>
      <c r="AB14" s="63">
        <v>1</v>
      </c>
      <c r="AC14" s="63">
        <v>0</v>
      </c>
      <c r="AD14" s="63">
        <v>0</v>
      </c>
      <c r="AE14" s="66">
        <f t="shared" si="0"/>
        <v>284</v>
      </c>
      <c r="AF14" s="66">
        <f t="shared" si="1"/>
        <v>95</v>
      </c>
      <c r="AG14" s="66">
        <f t="shared" si="2"/>
        <v>379</v>
      </c>
    </row>
    <row r="15" spans="1:33" ht="55.5">
      <c r="A15" s="118" t="s">
        <v>297</v>
      </c>
      <c r="B15" s="67" t="s">
        <v>1</v>
      </c>
      <c r="C15" s="63">
        <v>1</v>
      </c>
      <c r="D15" s="63">
        <v>0</v>
      </c>
      <c r="E15" s="63">
        <v>0</v>
      </c>
      <c r="F15" s="63">
        <v>0</v>
      </c>
      <c r="G15" s="63">
        <v>76</v>
      </c>
      <c r="H15" s="63">
        <v>43</v>
      </c>
      <c r="I15" s="63">
        <v>5</v>
      </c>
      <c r="J15" s="63">
        <v>1</v>
      </c>
      <c r="K15" s="63">
        <v>2</v>
      </c>
      <c r="L15" s="63">
        <v>1</v>
      </c>
      <c r="M15" s="63">
        <v>1</v>
      </c>
      <c r="N15" s="63">
        <v>0</v>
      </c>
      <c r="O15" s="63">
        <v>1</v>
      </c>
      <c r="P15" s="63">
        <v>1</v>
      </c>
      <c r="Q15" s="63">
        <v>1</v>
      </c>
      <c r="R15" s="63">
        <v>0</v>
      </c>
      <c r="S15" s="63">
        <v>0</v>
      </c>
      <c r="T15" s="63">
        <v>5</v>
      </c>
      <c r="U15" s="63">
        <v>7</v>
      </c>
      <c r="V15" s="63">
        <v>1</v>
      </c>
      <c r="W15" s="63">
        <v>3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6">
        <f t="shared" si="0"/>
        <v>97</v>
      </c>
      <c r="AF15" s="66">
        <f t="shared" si="1"/>
        <v>52</v>
      </c>
      <c r="AG15" s="66">
        <f t="shared" si="2"/>
        <v>149</v>
      </c>
    </row>
    <row r="16" spans="1:33" ht="55.5">
      <c r="A16" s="118"/>
      <c r="B16" s="67" t="s">
        <v>225</v>
      </c>
      <c r="C16" s="63">
        <v>6</v>
      </c>
      <c r="D16" s="63">
        <v>1</v>
      </c>
      <c r="E16" s="63">
        <v>0</v>
      </c>
      <c r="F16" s="63">
        <v>0</v>
      </c>
      <c r="G16" s="63">
        <v>465</v>
      </c>
      <c r="H16" s="63">
        <v>409</v>
      </c>
      <c r="I16" s="63">
        <v>22</v>
      </c>
      <c r="J16" s="63">
        <v>19</v>
      </c>
      <c r="K16" s="63">
        <v>51</v>
      </c>
      <c r="L16" s="63">
        <v>44</v>
      </c>
      <c r="M16" s="63">
        <v>8</v>
      </c>
      <c r="N16" s="63">
        <v>3</v>
      </c>
      <c r="O16" s="63">
        <v>3</v>
      </c>
      <c r="P16" s="63">
        <v>5</v>
      </c>
      <c r="Q16" s="63">
        <v>6</v>
      </c>
      <c r="R16" s="63">
        <v>6</v>
      </c>
      <c r="S16" s="63">
        <v>25</v>
      </c>
      <c r="T16" s="63">
        <v>60</v>
      </c>
      <c r="U16" s="63">
        <v>35</v>
      </c>
      <c r="V16" s="63">
        <v>22</v>
      </c>
      <c r="W16" s="63">
        <v>16</v>
      </c>
      <c r="X16" s="63">
        <v>7</v>
      </c>
      <c r="Y16" s="63">
        <v>2</v>
      </c>
      <c r="Z16" s="63">
        <v>2</v>
      </c>
      <c r="AA16" s="63">
        <v>2</v>
      </c>
      <c r="AB16" s="63">
        <v>0</v>
      </c>
      <c r="AC16" s="63">
        <v>0</v>
      </c>
      <c r="AD16" s="63">
        <v>0</v>
      </c>
      <c r="AE16" s="66">
        <f t="shared" si="0"/>
        <v>641</v>
      </c>
      <c r="AF16" s="66">
        <f t="shared" si="1"/>
        <v>578</v>
      </c>
      <c r="AG16" s="66">
        <f t="shared" si="2"/>
        <v>1219</v>
      </c>
    </row>
    <row r="17" spans="1:33" ht="55.5">
      <c r="A17" s="118" t="s">
        <v>296</v>
      </c>
      <c r="B17" s="67" t="s">
        <v>1</v>
      </c>
      <c r="C17" s="63">
        <v>3</v>
      </c>
      <c r="D17" s="63">
        <v>0</v>
      </c>
      <c r="E17" s="63">
        <v>0</v>
      </c>
      <c r="F17" s="63">
        <v>0</v>
      </c>
      <c r="G17" s="63">
        <v>4</v>
      </c>
      <c r="H17" s="63">
        <v>0</v>
      </c>
      <c r="I17" s="63">
        <v>1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16</v>
      </c>
      <c r="T17" s="63">
        <v>14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6">
        <f t="shared" si="0"/>
        <v>24</v>
      </c>
      <c r="AF17" s="66">
        <f t="shared" si="1"/>
        <v>14</v>
      </c>
      <c r="AG17" s="66">
        <f t="shared" si="2"/>
        <v>38</v>
      </c>
    </row>
    <row r="18" spans="1:33" ht="27.75">
      <c r="A18" s="118"/>
      <c r="B18" s="67" t="s">
        <v>195</v>
      </c>
      <c r="C18" s="63">
        <v>6</v>
      </c>
      <c r="D18" s="63">
        <v>2</v>
      </c>
      <c r="E18" s="63">
        <v>0</v>
      </c>
      <c r="F18" s="63">
        <v>0</v>
      </c>
      <c r="G18" s="63">
        <v>17</v>
      </c>
      <c r="H18" s="63">
        <v>6</v>
      </c>
      <c r="I18" s="63">
        <v>3</v>
      </c>
      <c r="J18" s="63">
        <v>4</v>
      </c>
      <c r="K18" s="63">
        <v>9</v>
      </c>
      <c r="L18" s="63">
        <v>7</v>
      </c>
      <c r="M18" s="63">
        <v>0</v>
      </c>
      <c r="N18" s="63">
        <v>0</v>
      </c>
      <c r="O18" s="63">
        <v>1</v>
      </c>
      <c r="P18" s="63">
        <v>0</v>
      </c>
      <c r="Q18" s="63">
        <v>1</v>
      </c>
      <c r="R18" s="63">
        <v>0</v>
      </c>
      <c r="S18" s="63">
        <v>117</v>
      </c>
      <c r="T18" s="63">
        <v>124</v>
      </c>
      <c r="U18" s="63">
        <v>1</v>
      </c>
      <c r="V18" s="63">
        <v>0</v>
      </c>
      <c r="W18" s="63">
        <v>0</v>
      </c>
      <c r="X18" s="63">
        <v>0</v>
      </c>
      <c r="Y18" s="63">
        <v>0</v>
      </c>
      <c r="Z18" s="63">
        <v>1</v>
      </c>
      <c r="AA18" s="63">
        <v>0</v>
      </c>
      <c r="AB18" s="63">
        <v>0</v>
      </c>
      <c r="AC18" s="63">
        <v>0</v>
      </c>
      <c r="AD18" s="63">
        <v>0</v>
      </c>
      <c r="AE18" s="66">
        <f t="shared" si="0"/>
        <v>155</v>
      </c>
      <c r="AF18" s="66">
        <f t="shared" si="1"/>
        <v>144</v>
      </c>
      <c r="AG18" s="66">
        <f t="shared" si="2"/>
        <v>299</v>
      </c>
    </row>
    <row r="19" spans="1:33" ht="27.75">
      <c r="A19" s="238" t="s">
        <v>295</v>
      </c>
      <c r="B19" s="67" t="s">
        <v>1</v>
      </c>
      <c r="C19" s="63">
        <v>3</v>
      </c>
      <c r="D19" s="63">
        <v>0</v>
      </c>
      <c r="E19" s="63">
        <v>0</v>
      </c>
      <c r="F19" s="63">
        <v>0</v>
      </c>
      <c r="G19" s="63">
        <v>24</v>
      </c>
      <c r="H19" s="63">
        <v>11</v>
      </c>
      <c r="I19" s="63">
        <v>0</v>
      </c>
      <c r="J19" s="63">
        <v>1</v>
      </c>
      <c r="K19" s="63">
        <v>0</v>
      </c>
      <c r="L19" s="63">
        <v>2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2</v>
      </c>
      <c r="T19" s="63">
        <v>0</v>
      </c>
      <c r="U19" s="63">
        <v>2</v>
      </c>
      <c r="V19" s="63">
        <v>0</v>
      </c>
      <c r="W19" s="63">
        <v>1</v>
      </c>
      <c r="X19" s="63">
        <v>0</v>
      </c>
      <c r="Y19" s="63">
        <v>0</v>
      </c>
      <c r="Z19" s="63">
        <v>0</v>
      </c>
      <c r="AA19" s="63">
        <v>2</v>
      </c>
      <c r="AB19" s="63">
        <v>0</v>
      </c>
      <c r="AC19" s="63">
        <v>0</v>
      </c>
      <c r="AD19" s="63">
        <v>0</v>
      </c>
      <c r="AE19" s="66">
        <f t="shared" si="0"/>
        <v>34</v>
      </c>
      <c r="AF19" s="66">
        <f t="shared" si="1"/>
        <v>14</v>
      </c>
      <c r="AG19" s="66">
        <f t="shared" si="2"/>
        <v>48</v>
      </c>
    </row>
    <row r="20" spans="1:33" ht="27.75">
      <c r="A20" s="239"/>
      <c r="B20" s="67" t="s">
        <v>225</v>
      </c>
      <c r="C20" s="63">
        <v>7</v>
      </c>
      <c r="D20" s="63">
        <v>0</v>
      </c>
      <c r="E20" s="63">
        <v>0</v>
      </c>
      <c r="F20" s="63">
        <v>0</v>
      </c>
      <c r="G20" s="63">
        <v>106</v>
      </c>
      <c r="H20" s="63">
        <v>55</v>
      </c>
      <c r="I20" s="63">
        <v>0</v>
      </c>
      <c r="J20" s="63">
        <v>4</v>
      </c>
      <c r="K20" s="63">
        <v>1</v>
      </c>
      <c r="L20" s="63">
        <v>2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1</v>
      </c>
      <c r="S20" s="63">
        <v>8</v>
      </c>
      <c r="T20" s="63">
        <v>9</v>
      </c>
      <c r="U20" s="63">
        <v>7</v>
      </c>
      <c r="V20" s="63">
        <v>0</v>
      </c>
      <c r="W20" s="63">
        <v>3</v>
      </c>
      <c r="X20" s="63">
        <v>0</v>
      </c>
      <c r="Y20" s="63">
        <v>0</v>
      </c>
      <c r="Z20" s="63">
        <v>0</v>
      </c>
      <c r="AA20" s="63">
        <v>2</v>
      </c>
      <c r="AB20" s="63">
        <v>2</v>
      </c>
      <c r="AC20" s="63">
        <v>0</v>
      </c>
      <c r="AD20" s="63">
        <v>0</v>
      </c>
      <c r="AE20" s="66">
        <f t="shared" si="0"/>
        <v>134</v>
      </c>
      <c r="AF20" s="66">
        <f t="shared" si="1"/>
        <v>73</v>
      </c>
      <c r="AG20" s="66">
        <f t="shared" si="2"/>
        <v>207</v>
      </c>
    </row>
    <row r="21" spans="1:33" ht="27.75">
      <c r="A21" s="238" t="s">
        <v>294</v>
      </c>
      <c r="B21" s="67" t="s">
        <v>1</v>
      </c>
      <c r="C21" s="63">
        <v>2</v>
      </c>
      <c r="D21" s="63">
        <v>0</v>
      </c>
      <c r="E21" s="63">
        <v>0</v>
      </c>
      <c r="F21" s="63">
        <v>0</v>
      </c>
      <c r="G21" s="63">
        <v>2</v>
      </c>
      <c r="H21" s="63">
        <v>1</v>
      </c>
      <c r="I21" s="63">
        <v>6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10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6">
        <f t="shared" si="0"/>
        <v>20</v>
      </c>
      <c r="AF21" s="66">
        <f t="shared" si="1"/>
        <v>1</v>
      </c>
      <c r="AG21" s="66">
        <f t="shared" si="2"/>
        <v>21</v>
      </c>
    </row>
    <row r="22" spans="1:33" ht="27.75">
      <c r="A22" s="239"/>
      <c r="B22" s="67" t="s">
        <v>225</v>
      </c>
      <c r="C22" s="63">
        <v>8</v>
      </c>
      <c r="D22" s="63">
        <v>0</v>
      </c>
      <c r="E22" s="63">
        <v>0</v>
      </c>
      <c r="F22" s="63">
        <v>0</v>
      </c>
      <c r="G22" s="63">
        <v>5</v>
      </c>
      <c r="H22" s="63">
        <v>2</v>
      </c>
      <c r="I22" s="63">
        <v>16</v>
      </c>
      <c r="J22" s="63">
        <v>0</v>
      </c>
      <c r="K22" s="63">
        <v>1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2</v>
      </c>
      <c r="R22" s="63">
        <v>0</v>
      </c>
      <c r="S22" s="63">
        <v>39</v>
      </c>
      <c r="T22" s="63">
        <v>3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6">
        <f t="shared" si="0"/>
        <v>71</v>
      </c>
      <c r="AF22" s="66">
        <f t="shared" si="1"/>
        <v>5</v>
      </c>
      <c r="AG22" s="66">
        <f t="shared" si="2"/>
        <v>76</v>
      </c>
    </row>
    <row r="23" spans="1:33" ht="27.75">
      <c r="A23" s="238" t="s">
        <v>280</v>
      </c>
      <c r="B23" s="67" t="s">
        <v>1</v>
      </c>
      <c r="C23" s="63">
        <v>0</v>
      </c>
      <c r="D23" s="63">
        <v>0</v>
      </c>
      <c r="E23" s="63">
        <v>0</v>
      </c>
      <c r="F23" s="63">
        <v>0</v>
      </c>
      <c r="G23" s="63">
        <v>8</v>
      </c>
      <c r="H23" s="63">
        <v>3</v>
      </c>
      <c r="I23" s="63">
        <v>0</v>
      </c>
      <c r="J23" s="63">
        <v>0</v>
      </c>
      <c r="K23" s="63">
        <v>1</v>
      </c>
      <c r="L23" s="63">
        <v>2</v>
      </c>
      <c r="M23" s="63">
        <v>2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72</v>
      </c>
      <c r="T23" s="63">
        <v>13</v>
      </c>
      <c r="U23" s="63">
        <v>0</v>
      </c>
      <c r="V23" s="63">
        <v>0</v>
      </c>
      <c r="W23" s="63">
        <v>1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6">
        <f t="shared" si="0"/>
        <v>84</v>
      </c>
      <c r="AF23" s="66">
        <f t="shared" si="1"/>
        <v>18</v>
      </c>
      <c r="AG23" s="66">
        <f t="shared" si="2"/>
        <v>102</v>
      </c>
    </row>
    <row r="24" spans="1:33" ht="27.75">
      <c r="A24" s="239"/>
      <c r="B24" s="67" t="s">
        <v>225</v>
      </c>
      <c r="C24" s="63">
        <v>1</v>
      </c>
      <c r="D24" s="63">
        <v>0</v>
      </c>
      <c r="E24" s="63">
        <v>0</v>
      </c>
      <c r="F24" s="63">
        <v>0</v>
      </c>
      <c r="G24" s="63">
        <v>46</v>
      </c>
      <c r="H24" s="63">
        <v>10</v>
      </c>
      <c r="I24" s="63">
        <v>1</v>
      </c>
      <c r="J24" s="63">
        <v>3</v>
      </c>
      <c r="K24" s="63">
        <v>3</v>
      </c>
      <c r="L24" s="63">
        <v>3</v>
      </c>
      <c r="M24" s="63">
        <v>3</v>
      </c>
      <c r="N24" s="63">
        <v>0</v>
      </c>
      <c r="O24" s="63">
        <v>0</v>
      </c>
      <c r="P24" s="63">
        <v>0</v>
      </c>
      <c r="Q24" s="63">
        <v>1</v>
      </c>
      <c r="R24" s="63">
        <v>0</v>
      </c>
      <c r="S24" s="63">
        <v>218</v>
      </c>
      <c r="T24" s="63">
        <v>53</v>
      </c>
      <c r="U24" s="63">
        <v>0</v>
      </c>
      <c r="V24" s="63">
        <v>0</v>
      </c>
      <c r="W24" s="63">
        <v>2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6">
        <f t="shared" si="0"/>
        <v>275</v>
      </c>
      <c r="AF24" s="66">
        <f t="shared" si="1"/>
        <v>69</v>
      </c>
      <c r="AG24" s="66">
        <f t="shared" si="2"/>
        <v>344</v>
      </c>
    </row>
    <row r="25" spans="1:33" ht="27.75">
      <c r="A25" s="238" t="s">
        <v>293</v>
      </c>
      <c r="B25" s="67" t="s">
        <v>1</v>
      </c>
      <c r="C25" s="63">
        <v>2</v>
      </c>
      <c r="D25" s="63">
        <v>0</v>
      </c>
      <c r="E25" s="63">
        <v>0</v>
      </c>
      <c r="F25" s="63">
        <v>0</v>
      </c>
      <c r="G25" s="63">
        <v>14</v>
      </c>
      <c r="H25" s="63">
        <v>1</v>
      </c>
      <c r="I25" s="63">
        <v>1</v>
      </c>
      <c r="J25" s="63">
        <v>0</v>
      </c>
      <c r="K25" s="63">
        <v>5</v>
      </c>
      <c r="L25" s="63">
        <v>1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85</v>
      </c>
      <c r="T25" s="63">
        <v>9</v>
      </c>
      <c r="U25" s="63">
        <v>0</v>
      </c>
      <c r="V25" s="63">
        <v>0</v>
      </c>
      <c r="W25" s="63">
        <v>0</v>
      </c>
      <c r="X25" s="63">
        <v>0</v>
      </c>
      <c r="Y25" s="63">
        <v>2</v>
      </c>
      <c r="Z25" s="63">
        <v>0</v>
      </c>
      <c r="AA25" s="63">
        <v>1</v>
      </c>
      <c r="AB25" s="63">
        <v>0</v>
      </c>
      <c r="AC25" s="63">
        <v>1</v>
      </c>
      <c r="AD25" s="63">
        <v>0</v>
      </c>
      <c r="AE25" s="66">
        <f t="shared" si="0"/>
        <v>111</v>
      </c>
      <c r="AF25" s="66">
        <f t="shared" si="1"/>
        <v>11</v>
      </c>
      <c r="AG25" s="66">
        <f t="shared" si="2"/>
        <v>122</v>
      </c>
    </row>
    <row r="26" spans="1:33" ht="27.75">
      <c r="A26" s="239"/>
      <c r="B26" s="67" t="s">
        <v>225</v>
      </c>
      <c r="C26" s="63">
        <v>7</v>
      </c>
      <c r="D26" s="63">
        <v>0</v>
      </c>
      <c r="E26" s="63">
        <v>2</v>
      </c>
      <c r="F26" s="63">
        <v>0</v>
      </c>
      <c r="G26" s="63">
        <v>31</v>
      </c>
      <c r="H26" s="63">
        <v>2</v>
      </c>
      <c r="I26" s="63">
        <v>3</v>
      </c>
      <c r="J26" s="63">
        <v>0</v>
      </c>
      <c r="K26" s="63">
        <v>25</v>
      </c>
      <c r="L26" s="63">
        <v>1</v>
      </c>
      <c r="M26" s="63">
        <v>1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173</v>
      </c>
      <c r="T26" s="63">
        <v>22</v>
      </c>
      <c r="U26" s="63">
        <v>0</v>
      </c>
      <c r="V26" s="63">
        <v>0</v>
      </c>
      <c r="W26" s="63">
        <v>1</v>
      </c>
      <c r="X26" s="63">
        <v>0</v>
      </c>
      <c r="Y26" s="63">
        <v>5</v>
      </c>
      <c r="Z26" s="63">
        <v>1</v>
      </c>
      <c r="AA26" s="63">
        <v>3</v>
      </c>
      <c r="AB26" s="63">
        <v>0</v>
      </c>
      <c r="AC26" s="63">
        <v>3</v>
      </c>
      <c r="AD26" s="63">
        <v>0</v>
      </c>
      <c r="AE26" s="66">
        <f t="shared" si="0"/>
        <v>254</v>
      </c>
      <c r="AF26" s="66">
        <f t="shared" si="1"/>
        <v>26</v>
      </c>
      <c r="AG26" s="66">
        <f t="shared" si="2"/>
        <v>280</v>
      </c>
    </row>
    <row r="27" spans="1:33" ht="27.75">
      <c r="A27" s="238" t="s">
        <v>292</v>
      </c>
      <c r="B27" s="67" t="s">
        <v>1</v>
      </c>
      <c r="C27" s="63">
        <v>1</v>
      </c>
      <c r="D27" s="63">
        <v>0</v>
      </c>
      <c r="E27" s="63">
        <v>0</v>
      </c>
      <c r="F27" s="63">
        <v>0</v>
      </c>
      <c r="G27" s="63">
        <v>141</v>
      </c>
      <c r="H27" s="63">
        <v>132</v>
      </c>
      <c r="I27" s="63">
        <v>1</v>
      </c>
      <c r="J27" s="63">
        <v>9</v>
      </c>
      <c r="K27" s="63">
        <v>11</v>
      </c>
      <c r="L27" s="63">
        <v>18</v>
      </c>
      <c r="M27" s="63">
        <v>0</v>
      </c>
      <c r="N27" s="63">
        <v>1</v>
      </c>
      <c r="O27" s="63">
        <v>1</v>
      </c>
      <c r="P27" s="63">
        <v>1</v>
      </c>
      <c r="Q27" s="63">
        <v>17</v>
      </c>
      <c r="R27" s="63">
        <v>15</v>
      </c>
      <c r="S27" s="63">
        <v>34</v>
      </c>
      <c r="T27" s="63">
        <v>11</v>
      </c>
      <c r="U27" s="63">
        <v>31</v>
      </c>
      <c r="V27" s="63">
        <v>12</v>
      </c>
      <c r="W27" s="63">
        <v>11</v>
      </c>
      <c r="X27" s="63">
        <v>2</v>
      </c>
      <c r="Y27" s="63">
        <v>0</v>
      </c>
      <c r="Z27" s="63">
        <v>0</v>
      </c>
      <c r="AA27" s="63">
        <v>1</v>
      </c>
      <c r="AB27" s="63">
        <v>0</v>
      </c>
      <c r="AC27" s="63">
        <v>0</v>
      </c>
      <c r="AD27" s="63">
        <v>0</v>
      </c>
      <c r="AE27" s="66">
        <f t="shared" si="0"/>
        <v>249</v>
      </c>
      <c r="AF27" s="66">
        <f t="shared" si="1"/>
        <v>201</v>
      </c>
      <c r="AG27" s="66">
        <f t="shared" si="2"/>
        <v>450</v>
      </c>
    </row>
    <row r="28" spans="1:33" ht="27.75">
      <c r="A28" s="239"/>
      <c r="B28" s="67" t="s">
        <v>225</v>
      </c>
      <c r="C28" s="63">
        <v>3</v>
      </c>
      <c r="D28" s="63">
        <v>1</v>
      </c>
      <c r="E28" s="63">
        <v>0</v>
      </c>
      <c r="F28" s="63">
        <v>0</v>
      </c>
      <c r="G28" s="63">
        <v>339</v>
      </c>
      <c r="H28" s="63">
        <v>333</v>
      </c>
      <c r="I28" s="63">
        <v>15</v>
      </c>
      <c r="J28" s="63">
        <v>29</v>
      </c>
      <c r="K28" s="63">
        <v>34</v>
      </c>
      <c r="L28" s="63">
        <v>50</v>
      </c>
      <c r="M28" s="63">
        <v>2</v>
      </c>
      <c r="N28" s="63">
        <v>3</v>
      </c>
      <c r="O28" s="63">
        <v>3</v>
      </c>
      <c r="P28" s="63">
        <v>4</v>
      </c>
      <c r="Q28" s="63">
        <v>56</v>
      </c>
      <c r="R28" s="63">
        <v>59</v>
      </c>
      <c r="S28" s="63">
        <v>89</v>
      </c>
      <c r="T28" s="63">
        <v>50</v>
      </c>
      <c r="U28" s="63">
        <v>57</v>
      </c>
      <c r="V28" s="63">
        <v>41</v>
      </c>
      <c r="W28" s="63">
        <v>24</v>
      </c>
      <c r="X28" s="63">
        <v>15</v>
      </c>
      <c r="Y28" s="63">
        <v>0</v>
      </c>
      <c r="Z28" s="63">
        <v>0</v>
      </c>
      <c r="AA28" s="63">
        <v>1</v>
      </c>
      <c r="AB28" s="63">
        <v>0</v>
      </c>
      <c r="AC28" s="63">
        <v>0</v>
      </c>
      <c r="AD28" s="63">
        <v>0</v>
      </c>
      <c r="AE28" s="66">
        <f t="shared" si="0"/>
        <v>623</v>
      </c>
      <c r="AF28" s="66">
        <f t="shared" si="1"/>
        <v>585</v>
      </c>
      <c r="AG28" s="66">
        <f t="shared" si="2"/>
        <v>1208</v>
      </c>
    </row>
    <row r="29" spans="1:33" ht="27.75">
      <c r="A29" s="224" t="s">
        <v>147</v>
      </c>
      <c r="B29" s="68" t="s">
        <v>1</v>
      </c>
      <c r="C29" s="66">
        <f aca="true" t="shared" si="3" ref="C29:AD29">C27+C25+C23+C21+C19+C17+C15+C13+C11+C9+C7+C5</f>
        <v>24</v>
      </c>
      <c r="D29" s="66">
        <f t="shared" si="3"/>
        <v>1</v>
      </c>
      <c r="E29" s="66">
        <f t="shared" si="3"/>
        <v>0</v>
      </c>
      <c r="F29" s="66">
        <f t="shared" si="3"/>
        <v>0</v>
      </c>
      <c r="G29" s="66">
        <f t="shared" si="3"/>
        <v>733</v>
      </c>
      <c r="H29" s="66">
        <f t="shared" si="3"/>
        <v>423</v>
      </c>
      <c r="I29" s="66">
        <f t="shared" si="3"/>
        <v>29</v>
      </c>
      <c r="J29" s="66">
        <f t="shared" si="3"/>
        <v>16</v>
      </c>
      <c r="K29" s="66">
        <f t="shared" si="3"/>
        <v>56</v>
      </c>
      <c r="L29" s="66">
        <f t="shared" si="3"/>
        <v>33</v>
      </c>
      <c r="M29" s="66">
        <f t="shared" si="3"/>
        <v>9</v>
      </c>
      <c r="N29" s="66">
        <f t="shared" si="3"/>
        <v>4</v>
      </c>
      <c r="O29" s="66">
        <f t="shared" si="3"/>
        <v>11</v>
      </c>
      <c r="P29" s="66">
        <f t="shared" si="3"/>
        <v>5</v>
      </c>
      <c r="Q29" s="66">
        <f t="shared" si="3"/>
        <v>25</v>
      </c>
      <c r="R29" s="66">
        <f t="shared" si="3"/>
        <v>20</v>
      </c>
      <c r="S29" s="66">
        <f t="shared" si="3"/>
        <v>296</v>
      </c>
      <c r="T29" s="66">
        <f t="shared" si="3"/>
        <v>108</v>
      </c>
      <c r="U29" s="66">
        <f t="shared" si="3"/>
        <v>61</v>
      </c>
      <c r="V29" s="66">
        <f t="shared" si="3"/>
        <v>24</v>
      </c>
      <c r="W29" s="66">
        <f t="shared" si="3"/>
        <v>27</v>
      </c>
      <c r="X29" s="66">
        <f t="shared" si="3"/>
        <v>7</v>
      </c>
      <c r="Y29" s="66">
        <f t="shared" si="3"/>
        <v>7</v>
      </c>
      <c r="Z29" s="66">
        <f t="shared" si="3"/>
        <v>1</v>
      </c>
      <c r="AA29" s="66">
        <f t="shared" si="3"/>
        <v>17</v>
      </c>
      <c r="AB29" s="66">
        <f t="shared" si="3"/>
        <v>3</v>
      </c>
      <c r="AC29" s="66">
        <f t="shared" si="3"/>
        <v>3</v>
      </c>
      <c r="AD29" s="66">
        <f t="shared" si="3"/>
        <v>0</v>
      </c>
      <c r="AE29" s="66">
        <f t="shared" si="0"/>
        <v>1298</v>
      </c>
      <c r="AF29" s="66">
        <f t="shared" si="1"/>
        <v>645</v>
      </c>
      <c r="AG29" s="66">
        <f t="shared" si="2"/>
        <v>1943</v>
      </c>
    </row>
    <row r="30" spans="1:33" ht="27.75">
      <c r="A30" s="226"/>
      <c r="B30" s="68" t="s">
        <v>225</v>
      </c>
      <c r="C30" s="66">
        <f aca="true" t="shared" si="4" ref="C30:AD30">C28+C26+C24+C22+C20+C18+C16+C14+C12+C10+C8+C6</f>
        <v>69</v>
      </c>
      <c r="D30" s="66">
        <f t="shared" si="4"/>
        <v>7</v>
      </c>
      <c r="E30" s="66">
        <f t="shared" si="4"/>
        <v>2</v>
      </c>
      <c r="F30" s="66">
        <f t="shared" si="4"/>
        <v>0</v>
      </c>
      <c r="G30" s="66">
        <f t="shared" si="4"/>
        <v>2150</v>
      </c>
      <c r="H30" s="66">
        <f t="shared" si="4"/>
        <v>1462</v>
      </c>
      <c r="I30" s="66">
        <f t="shared" si="4"/>
        <v>122</v>
      </c>
      <c r="J30" s="66">
        <f t="shared" si="4"/>
        <v>73</v>
      </c>
      <c r="K30" s="66">
        <f t="shared" si="4"/>
        <v>219</v>
      </c>
      <c r="L30" s="66">
        <f t="shared" si="4"/>
        <v>140</v>
      </c>
      <c r="M30" s="66">
        <f t="shared" si="4"/>
        <v>28</v>
      </c>
      <c r="N30" s="66">
        <f t="shared" si="4"/>
        <v>13</v>
      </c>
      <c r="O30" s="66">
        <f t="shared" si="4"/>
        <v>30</v>
      </c>
      <c r="P30" s="66">
        <f t="shared" si="4"/>
        <v>16</v>
      </c>
      <c r="Q30" s="66">
        <f t="shared" si="4"/>
        <v>91</v>
      </c>
      <c r="R30" s="66">
        <f t="shared" si="4"/>
        <v>78</v>
      </c>
      <c r="S30" s="66">
        <f t="shared" si="4"/>
        <v>916</v>
      </c>
      <c r="T30" s="66">
        <f t="shared" si="4"/>
        <v>479</v>
      </c>
      <c r="U30" s="66">
        <f t="shared" si="4"/>
        <v>154</v>
      </c>
      <c r="V30" s="66">
        <f t="shared" si="4"/>
        <v>103</v>
      </c>
      <c r="W30" s="66">
        <f t="shared" si="4"/>
        <v>74</v>
      </c>
      <c r="X30" s="66">
        <f t="shared" si="4"/>
        <v>35</v>
      </c>
      <c r="Y30" s="66">
        <f t="shared" si="4"/>
        <v>21</v>
      </c>
      <c r="Z30" s="66">
        <f t="shared" si="4"/>
        <v>9</v>
      </c>
      <c r="AA30" s="66">
        <f t="shared" si="4"/>
        <v>42</v>
      </c>
      <c r="AB30" s="66">
        <f t="shared" si="4"/>
        <v>6</v>
      </c>
      <c r="AC30" s="66">
        <f t="shared" si="4"/>
        <v>7</v>
      </c>
      <c r="AD30" s="66">
        <f t="shared" si="4"/>
        <v>1</v>
      </c>
      <c r="AE30" s="66">
        <f t="shared" si="0"/>
        <v>3925</v>
      </c>
      <c r="AF30" s="66">
        <f t="shared" si="1"/>
        <v>2422</v>
      </c>
      <c r="AG30" s="66">
        <f t="shared" si="2"/>
        <v>6347</v>
      </c>
    </row>
    <row r="35" spans="1:31" ht="27.75">
      <c r="A35" s="192" t="s">
        <v>269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</row>
    <row r="36" spans="1:33" ht="27.75">
      <c r="A36" s="227" t="s">
        <v>210</v>
      </c>
      <c r="B36" s="229"/>
      <c r="C36" s="209" t="s">
        <v>11</v>
      </c>
      <c r="D36" s="209"/>
      <c r="E36" s="243" t="s">
        <v>226</v>
      </c>
      <c r="F36" s="244"/>
      <c r="G36" s="209" t="s">
        <v>69</v>
      </c>
      <c r="H36" s="209"/>
      <c r="I36" s="209" t="s">
        <v>13</v>
      </c>
      <c r="J36" s="209"/>
      <c r="K36" s="209" t="s">
        <v>124</v>
      </c>
      <c r="L36" s="209"/>
      <c r="M36" s="209" t="s">
        <v>81</v>
      </c>
      <c r="N36" s="209"/>
      <c r="O36" s="209" t="s">
        <v>16</v>
      </c>
      <c r="P36" s="209"/>
      <c r="Q36" s="209" t="s">
        <v>17</v>
      </c>
      <c r="R36" s="209"/>
      <c r="S36" s="209" t="s">
        <v>18</v>
      </c>
      <c r="T36" s="209"/>
      <c r="U36" s="209" t="s">
        <v>19</v>
      </c>
      <c r="V36" s="209"/>
      <c r="W36" s="209" t="s">
        <v>20</v>
      </c>
      <c r="X36" s="209"/>
      <c r="Y36" s="209" t="s">
        <v>21</v>
      </c>
      <c r="Z36" s="209"/>
      <c r="AA36" s="209" t="s">
        <v>22</v>
      </c>
      <c r="AB36" s="209"/>
      <c r="AC36" s="209" t="s">
        <v>23</v>
      </c>
      <c r="AD36" s="209"/>
      <c r="AE36" s="209" t="s">
        <v>0</v>
      </c>
      <c r="AF36" s="209"/>
      <c r="AG36" s="209"/>
    </row>
    <row r="37" spans="1:33" ht="27.75">
      <c r="A37" s="230"/>
      <c r="B37" s="232"/>
      <c r="C37" s="66" t="s">
        <v>149</v>
      </c>
      <c r="D37" s="66" t="s">
        <v>150</v>
      </c>
      <c r="E37" s="66" t="s">
        <v>149</v>
      </c>
      <c r="F37" s="66" t="s">
        <v>150</v>
      </c>
      <c r="G37" s="66" t="s">
        <v>149</v>
      </c>
      <c r="H37" s="66" t="s">
        <v>150</v>
      </c>
      <c r="I37" s="66" t="s">
        <v>149</v>
      </c>
      <c r="J37" s="66" t="s">
        <v>150</v>
      </c>
      <c r="K37" s="66" t="s">
        <v>149</v>
      </c>
      <c r="L37" s="66" t="s">
        <v>150</v>
      </c>
      <c r="M37" s="66" t="s">
        <v>149</v>
      </c>
      <c r="N37" s="66" t="s">
        <v>150</v>
      </c>
      <c r="O37" s="66" t="s">
        <v>149</v>
      </c>
      <c r="P37" s="66" t="s">
        <v>150</v>
      </c>
      <c r="Q37" s="66" t="s">
        <v>149</v>
      </c>
      <c r="R37" s="66" t="s">
        <v>150</v>
      </c>
      <c r="S37" s="66" t="s">
        <v>149</v>
      </c>
      <c r="T37" s="66" t="s">
        <v>150</v>
      </c>
      <c r="U37" s="66" t="s">
        <v>149</v>
      </c>
      <c r="V37" s="66" t="s">
        <v>150</v>
      </c>
      <c r="W37" s="66" t="s">
        <v>149</v>
      </c>
      <c r="X37" s="66" t="s">
        <v>150</v>
      </c>
      <c r="Y37" s="66" t="s">
        <v>149</v>
      </c>
      <c r="Z37" s="66" t="s">
        <v>150</v>
      </c>
      <c r="AA37" s="66" t="s">
        <v>149</v>
      </c>
      <c r="AB37" s="66" t="s">
        <v>150</v>
      </c>
      <c r="AC37" s="66" t="s">
        <v>149</v>
      </c>
      <c r="AD37" s="66" t="s">
        <v>150</v>
      </c>
      <c r="AE37" s="66" t="s">
        <v>149</v>
      </c>
      <c r="AF37" s="66" t="s">
        <v>150</v>
      </c>
      <c r="AG37" s="66" t="s">
        <v>24</v>
      </c>
    </row>
    <row r="38" spans="1:33" ht="27.75">
      <c r="A38" s="238" t="s">
        <v>289</v>
      </c>
      <c r="B38" s="67" t="s">
        <v>1</v>
      </c>
      <c r="C38" s="63">
        <v>1</v>
      </c>
      <c r="D38" s="63">
        <v>0</v>
      </c>
      <c r="E38" s="63">
        <v>0</v>
      </c>
      <c r="F38" s="63">
        <v>0</v>
      </c>
      <c r="G38" s="63">
        <v>26</v>
      </c>
      <c r="H38" s="63">
        <v>2</v>
      </c>
      <c r="I38" s="63">
        <v>0</v>
      </c>
      <c r="J38" s="63">
        <v>0</v>
      </c>
      <c r="K38" s="63">
        <v>3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6</v>
      </c>
      <c r="T38" s="63">
        <v>3</v>
      </c>
      <c r="U38" s="63">
        <v>0</v>
      </c>
      <c r="V38" s="63">
        <v>1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6">
        <f>AC38+AA38+Y38+W38+U38+S38+Q38+O38+M38+K38+I38+G38+E38+C38</f>
        <v>36</v>
      </c>
      <c r="AF38" s="66">
        <f>AD38+AB38+Z38+X38+V38+T38+R38+P38+N38+L38+J38+H38+F38+D38</f>
        <v>6</v>
      </c>
      <c r="AG38" s="66">
        <f>SUM(AE38:AF38)</f>
        <v>42</v>
      </c>
    </row>
    <row r="39" spans="1:33" ht="27.75">
      <c r="A39" s="239"/>
      <c r="B39" s="67" t="s">
        <v>225</v>
      </c>
      <c r="C39" s="63">
        <v>1</v>
      </c>
      <c r="D39" s="63">
        <v>0</v>
      </c>
      <c r="E39" s="63">
        <v>0</v>
      </c>
      <c r="F39" s="63">
        <v>0</v>
      </c>
      <c r="G39" s="63">
        <v>58</v>
      </c>
      <c r="H39" s="63">
        <v>14</v>
      </c>
      <c r="I39" s="63">
        <v>0</v>
      </c>
      <c r="J39" s="63">
        <v>0</v>
      </c>
      <c r="K39" s="63">
        <v>6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12</v>
      </c>
      <c r="T39" s="63">
        <v>6</v>
      </c>
      <c r="U39" s="63">
        <v>0</v>
      </c>
      <c r="V39" s="63">
        <v>2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6">
        <f aca="true" t="shared" si="5" ref="AE39:AE63">AC39+AA39+Y39+W39+U39+S39+Q39+O39+M39+K39+I39+G39+E39+C39</f>
        <v>77</v>
      </c>
      <c r="AF39" s="66">
        <f aca="true" t="shared" si="6" ref="AF39:AF63">AD39+AB39+Z39+X39+V39+T39+R39+P39+N39+L39+J39+H39+F39+D39</f>
        <v>22</v>
      </c>
      <c r="AG39" s="66">
        <f aca="true" t="shared" si="7" ref="AG39:AG63">SUM(AE39:AF39)</f>
        <v>99</v>
      </c>
    </row>
    <row r="40" spans="1:33" ht="27.75">
      <c r="A40" s="238" t="s">
        <v>300</v>
      </c>
      <c r="B40" s="67" t="s">
        <v>1</v>
      </c>
      <c r="C40" s="63">
        <v>0</v>
      </c>
      <c r="D40" s="63">
        <v>1</v>
      </c>
      <c r="E40" s="63">
        <v>0</v>
      </c>
      <c r="F40" s="63">
        <v>0</v>
      </c>
      <c r="G40" s="63">
        <v>8</v>
      </c>
      <c r="H40" s="63">
        <v>13</v>
      </c>
      <c r="I40" s="63">
        <v>1</v>
      </c>
      <c r="J40" s="63">
        <v>0</v>
      </c>
      <c r="K40" s="63">
        <v>2</v>
      </c>
      <c r="L40" s="63">
        <v>1</v>
      </c>
      <c r="M40" s="63">
        <v>1</v>
      </c>
      <c r="N40" s="63">
        <v>0</v>
      </c>
      <c r="O40" s="63">
        <v>1</v>
      </c>
      <c r="P40" s="63">
        <v>1</v>
      </c>
      <c r="Q40" s="63">
        <v>0</v>
      </c>
      <c r="R40" s="63">
        <v>0</v>
      </c>
      <c r="S40" s="63">
        <v>2</v>
      </c>
      <c r="T40" s="63">
        <v>3</v>
      </c>
      <c r="U40" s="63">
        <v>2</v>
      </c>
      <c r="V40" s="63">
        <v>3</v>
      </c>
      <c r="W40" s="63">
        <v>0</v>
      </c>
      <c r="X40" s="63">
        <v>1</v>
      </c>
      <c r="Y40" s="63">
        <v>1</v>
      </c>
      <c r="Z40" s="63">
        <v>1</v>
      </c>
      <c r="AA40" s="63">
        <v>1</v>
      </c>
      <c r="AB40" s="63">
        <v>1</v>
      </c>
      <c r="AC40" s="63">
        <v>1</v>
      </c>
      <c r="AD40" s="63">
        <v>0</v>
      </c>
      <c r="AE40" s="66">
        <f t="shared" si="5"/>
        <v>20</v>
      </c>
      <c r="AF40" s="66">
        <f t="shared" si="6"/>
        <v>25</v>
      </c>
      <c r="AG40" s="66">
        <f t="shared" si="7"/>
        <v>45</v>
      </c>
    </row>
    <row r="41" spans="1:33" ht="27.75">
      <c r="A41" s="239"/>
      <c r="B41" s="67" t="s">
        <v>225</v>
      </c>
      <c r="C41" s="63">
        <v>7</v>
      </c>
      <c r="D41" s="63">
        <v>2</v>
      </c>
      <c r="E41" s="63">
        <v>0</v>
      </c>
      <c r="F41" s="63">
        <v>0</v>
      </c>
      <c r="G41" s="63">
        <v>18</v>
      </c>
      <c r="H41" s="63">
        <v>31</v>
      </c>
      <c r="I41" s="63">
        <v>1</v>
      </c>
      <c r="J41" s="63">
        <v>0</v>
      </c>
      <c r="K41" s="63">
        <v>5</v>
      </c>
      <c r="L41" s="63">
        <v>5</v>
      </c>
      <c r="M41" s="63">
        <v>1</v>
      </c>
      <c r="N41" s="63">
        <v>0</v>
      </c>
      <c r="O41" s="63">
        <v>1</v>
      </c>
      <c r="P41" s="63">
        <v>1</v>
      </c>
      <c r="Q41" s="63">
        <v>0</v>
      </c>
      <c r="R41" s="63">
        <v>0</v>
      </c>
      <c r="S41" s="63">
        <v>6</v>
      </c>
      <c r="T41" s="63">
        <v>8</v>
      </c>
      <c r="U41" s="63">
        <v>3</v>
      </c>
      <c r="V41" s="63">
        <v>7</v>
      </c>
      <c r="W41" s="63">
        <v>0</v>
      </c>
      <c r="X41" s="63">
        <v>2</v>
      </c>
      <c r="Y41" s="63">
        <v>2</v>
      </c>
      <c r="Z41" s="63">
        <v>1</v>
      </c>
      <c r="AA41" s="63">
        <v>2</v>
      </c>
      <c r="AB41" s="63">
        <v>2</v>
      </c>
      <c r="AC41" s="63">
        <v>2</v>
      </c>
      <c r="AD41" s="63">
        <v>0</v>
      </c>
      <c r="AE41" s="66">
        <f t="shared" si="5"/>
        <v>48</v>
      </c>
      <c r="AF41" s="66">
        <f t="shared" si="6"/>
        <v>59</v>
      </c>
      <c r="AG41" s="66">
        <f t="shared" si="7"/>
        <v>107</v>
      </c>
    </row>
    <row r="42" spans="1:33" ht="27.75">
      <c r="A42" s="238" t="s">
        <v>333</v>
      </c>
      <c r="B42" s="67" t="s">
        <v>1</v>
      </c>
      <c r="C42" s="63">
        <v>1</v>
      </c>
      <c r="D42" s="63">
        <v>0</v>
      </c>
      <c r="E42" s="63">
        <v>0</v>
      </c>
      <c r="F42" s="63">
        <v>0</v>
      </c>
      <c r="G42" s="63">
        <v>9</v>
      </c>
      <c r="H42" s="63">
        <v>0</v>
      </c>
      <c r="I42" s="63">
        <v>1</v>
      </c>
      <c r="J42" s="63">
        <v>0</v>
      </c>
      <c r="K42" s="63">
        <v>1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4</v>
      </c>
      <c r="T42" s="63">
        <v>0</v>
      </c>
      <c r="U42" s="63">
        <v>1</v>
      </c>
      <c r="V42" s="63">
        <v>0</v>
      </c>
      <c r="W42" s="63">
        <v>0</v>
      </c>
      <c r="X42" s="63">
        <v>1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6">
        <f t="shared" si="5"/>
        <v>17</v>
      </c>
      <c r="AF42" s="66">
        <f t="shared" si="6"/>
        <v>1</v>
      </c>
      <c r="AG42" s="66">
        <f t="shared" si="7"/>
        <v>18</v>
      </c>
    </row>
    <row r="43" spans="1:33" ht="27.75">
      <c r="A43" s="239"/>
      <c r="B43" s="67" t="s">
        <v>225</v>
      </c>
      <c r="C43" s="63">
        <v>1</v>
      </c>
      <c r="D43" s="63">
        <v>0</v>
      </c>
      <c r="E43" s="63">
        <v>0</v>
      </c>
      <c r="F43" s="63">
        <v>0</v>
      </c>
      <c r="G43" s="63">
        <v>39</v>
      </c>
      <c r="H43" s="63">
        <v>3</v>
      </c>
      <c r="I43" s="63">
        <v>1</v>
      </c>
      <c r="J43" s="63">
        <v>0</v>
      </c>
      <c r="K43" s="63">
        <v>1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4</v>
      </c>
      <c r="T43" s="63">
        <v>0</v>
      </c>
      <c r="U43" s="63">
        <v>1</v>
      </c>
      <c r="V43" s="63">
        <v>0</v>
      </c>
      <c r="W43" s="63">
        <v>0</v>
      </c>
      <c r="X43" s="63">
        <v>1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6">
        <f t="shared" si="5"/>
        <v>47</v>
      </c>
      <c r="AF43" s="66">
        <f t="shared" si="6"/>
        <v>4</v>
      </c>
      <c r="AG43" s="66">
        <f t="shared" si="7"/>
        <v>51</v>
      </c>
    </row>
    <row r="44" spans="1:33" ht="27.75">
      <c r="A44" s="238" t="s">
        <v>299</v>
      </c>
      <c r="B44" s="67" t="s">
        <v>1</v>
      </c>
      <c r="C44" s="63">
        <v>3</v>
      </c>
      <c r="D44" s="63">
        <v>0</v>
      </c>
      <c r="E44" s="63">
        <v>0</v>
      </c>
      <c r="F44" s="63">
        <v>0</v>
      </c>
      <c r="G44" s="63">
        <v>35</v>
      </c>
      <c r="H44" s="63">
        <v>10</v>
      </c>
      <c r="I44" s="63">
        <v>3</v>
      </c>
      <c r="J44" s="63">
        <v>1</v>
      </c>
      <c r="K44" s="63">
        <v>8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16</v>
      </c>
      <c r="T44" s="63">
        <v>9</v>
      </c>
      <c r="U44" s="63">
        <v>0</v>
      </c>
      <c r="V44" s="63">
        <v>0</v>
      </c>
      <c r="W44" s="63">
        <v>4</v>
      </c>
      <c r="X44" s="63">
        <v>0</v>
      </c>
      <c r="Y44" s="63">
        <v>0</v>
      </c>
      <c r="Z44" s="63">
        <v>0</v>
      </c>
      <c r="AA44" s="63">
        <v>1</v>
      </c>
      <c r="AB44" s="63">
        <v>0</v>
      </c>
      <c r="AC44" s="63">
        <v>0</v>
      </c>
      <c r="AD44" s="63">
        <v>0</v>
      </c>
      <c r="AE44" s="66">
        <f t="shared" si="5"/>
        <v>70</v>
      </c>
      <c r="AF44" s="66">
        <f t="shared" si="6"/>
        <v>20</v>
      </c>
      <c r="AG44" s="66">
        <f t="shared" si="7"/>
        <v>90</v>
      </c>
    </row>
    <row r="45" spans="1:33" ht="27.75">
      <c r="A45" s="239"/>
      <c r="B45" s="67" t="s">
        <v>225</v>
      </c>
      <c r="C45" s="63">
        <v>6</v>
      </c>
      <c r="D45" s="63">
        <v>0</v>
      </c>
      <c r="E45" s="63">
        <v>0</v>
      </c>
      <c r="F45" s="63">
        <v>0</v>
      </c>
      <c r="G45" s="63">
        <v>119</v>
      </c>
      <c r="H45" s="63">
        <v>49</v>
      </c>
      <c r="I45" s="63">
        <v>5</v>
      </c>
      <c r="J45" s="63">
        <v>1</v>
      </c>
      <c r="K45" s="63">
        <v>14</v>
      </c>
      <c r="L45" s="63">
        <v>2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22</v>
      </c>
      <c r="T45" s="63">
        <v>11</v>
      </c>
      <c r="U45" s="63">
        <v>1</v>
      </c>
      <c r="V45" s="63">
        <v>0</v>
      </c>
      <c r="W45" s="63">
        <v>5</v>
      </c>
      <c r="X45" s="63">
        <v>0</v>
      </c>
      <c r="Y45" s="63">
        <v>0</v>
      </c>
      <c r="Z45" s="63">
        <v>0</v>
      </c>
      <c r="AA45" s="63">
        <v>1</v>
      </c>
      <c r="AB45" s="63">
        <v>0</v>
      </c>
      <c r="AC45" s="63">
        <v>0</v>
      </c>
      <c r="AD45" s="63">
        <v>0</v>
      </c>
      <c r="AE45" s="66">
        <f t="shared" si="5"/>
        <v>173</v>
      </c>
      <c r="AF45" s="66">
        <f t="shared" si="6"/>
        <v>63</v>
      </c>
      <c r="AG45" s="66">
        <f t="shared" si="7"/>
        <v>236</v>
      </c>
    </row>
    <row r="46" spans="1:33" ht="27.75">
      <c r="A46" s="238" t="s">
        <v>298</v>
      </c>
      <c r="B46" s="67" t="s">
        <v>1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6">
        <f t="shared" si="5"/>
        <v>0</v>
      </c>
      <c r="AF46" s="66">
        <f t="shared" si="6"/>
        <v>0</v>
      </c>
      <c r="AG46" s="66">
        <f t="shared" si="7"/>
        <v>0</v>
      </c>
    </row>
    <row r="47" spans="1:33" ht="27.75">
      <c r="A47" s="239"/>
      <c r="B47" s="67" t="s">
        <v>225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1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6">
        <f t="shared" si="5"/>
        <v>1</v>
      </c>
      <c r="AF47" s="66">
        <f t="shared" si="6"/>
        <v>0</v>
      </c>
      <c r="AG47" s="66">
        <f t="shared" si="7"/>
        <v>1</v>
      </c>
    </row>
    <row r="48" spans="1:33" ht="27.75">
      <c r="A48" s="118" t="s">
        <v>297</v>
      </c>
      <c r="B48" s="67" t="s">
        <v>1</v>
      </c>
      <c r="C48" s="63">
        <v>0</v>
      </c>
      <c r="D48" s="63">
        <v>0</v>
      </c>
      <c r="E48" s="63">
        <v>0</v>
      </c>
      <c r="F48" s="63">
        <v>0</v>
      </c>
      <c r="G48" s="63">
        <v>14</v>
      </c>
      <c r="H48" s="63">
        <v>9</v>
      </c>
      <c r="I48" s="63">
        <v>2</v>
      </c>
      <c r="J48" s="63">
        <v>0</v>
      </c>
      <c r="K48" s="63">
        <v>2</v>
      </c>
      <c r="L48" s="63">
        <v>0</v>
      </c>
      <c r="M48" s="63">
        <v>0</v>
      </c>
      <c r="N48" s="63">
        <v>0</v>
      </c>
      <c r="O48" s="63">
        <v>0</v>
      </c>
      <c r="P48" s="63">
        <v>1</v>
      </c>
      <c r="Q48" s="63">
        <v>0</v>
      </c>
      <c r="R48" s="63">
        <v>0</v>
      </c>
      <c r="S48" s="63">
        <v>0</v>
      </c>
      <c r="T48" s="63">
        <v>2</v>
      </c>
      <c r="U48" s="63">
        <v>4</v>
      </c>
      <c r="V48" s="63">
        <v>0</v>
      </c>
      <c r="W48" s="63">
        <v>1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6">
        <f t="shared" si="5"/>
        <v>23</v>
      </c>
      <c r="AF48" s="66">
        <f t="shared" si="6"/>
        <v>12</v>
      </c>
      <c r="AG48" s="66">
        <f t="shared" si="7"/>
        <v>35</v>
      </c>
    </row>
    <row r="49" spans="1:33" ht="27.75">
      <c r="A49" s="118"/>
      <c r="B49" s="67" t="s">
        <v>225</v>
      </c>
      <c r="C49" s="63">
        <v>1</v>
      </c>
      <c r="D49" s="63">
        <v>0</v>
      </c>
      <c r="E49" s="63">
        <v>0</v>
      </c>
      <c r="F49" s="63">
        <v>0</v>
      </c>
      <c r="G49" s="63">
        <v>139</v>
      </c>
      <c r="H49" s="63">
        <v>117</v>
      </c>
      <c r="I49" s="63">
        <v>6</v>
      </c>
      <c r="J49" s="63">
        <v>0</v>
      </c>
      <c r="K49" s="63">
        <v>12</v>
      </c>
      <c r="L49" s="63">
        <v>3</v>
      </c>
      <c r="M49" s="63">
        <v>0</v>
      </c>
      <c r="N49" s="63">
        <v>1</v>
      </c>
      <c r="O49" s="63">
        <v>1</v>
      </c>
      <c r="P49" s="63">
        <v>1</v>
      </c>
      <c r="Q49" s="63">
        <v>2</v>
      </c>
      <c r="R49" s="63">
        <v>0</v>
      </c>
      <c r="S49" s="63">
        <v>9</v>
      </c>
      <c r="T49" s="63">
        <v>10</v>
      </c>
      <c r="U49" s="63">
        <v>11</v>
      </c>
      <c r="V49" s="63">
        <v>5</v>
      </c>
      <c r="W49" s="63">
        <v>5</v>
      </c>
      <c r="X49" s="63">
        <v>4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6">
        <f t="shared" si="5"/>
        <v>186</v>
      </c>
      <c r="AF49" s="66">
        <f t="shared" si="6"/>
        <v>141</v>
      </c>
      <c r="AG49" s="66">
        <f t="shared" si="7"/>
        <v>327</v>
      </c>
    </row>
    <row r="50" spans="1:33" ht="27.75">
      <c r="A50" s="118" t="s">
        <v>296</v>
      </c>
      <c r="B50" s="67" t="s">
        <v>1</v>
      </c>
      <c r="C50" s="63">
        <v>0</v>
      </c>
      <c r="D50" s="63">
        <v>0</v>
      </c>
      <c r="E50" s="63">
        <v>0</v>
      </c>
      <c r="F50" s="63">
        <v>0</v>
      </c>
      <c r="G50" s="63">
        <v>1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4</v>
      </c>
      <c r="T50" s="63">
        <v>4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6">
        <f t="shared" si="5"/>
        <v>5</v>
      </c>
      <c r="AF50" s="66">
        <f t="shared" si="6"/>
        <v>4</v>
      </c>
      <c r="AG50" s="66">
        <f t="shared" si="7"/>
        <v>9</v>
      </c>
    </row>
    <row r="51" spans="1:33" ht="27.75">
      <c r="A51" s="118"/>
      <c r="B51" s="67" t="s">
        <v>195</v>
      </c>
      <c r="C51" s="63">
        <v>0</v>
      </c>
      <c r="D51" s="63">
        <v>0</v>
      </c>
      <c r="E51" s="63">
        <v>0</v>
      </c>
      <c r="F51" s="63">
        <v>0</v>
      </c>
      <c r="G51" s="63">
        <v>3</v>
      </c>
      <c r="H51" s="63">
        <v>1</v>
      </c>
      <c r="I51" s="63">
        <v>0</v>
      </c>
      <c r="J51" s="63">
        <v>0</v>
      </c>
      <c r="K51" s="63">
        <v>1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1</v>
      </c>
      <c r="R51" s="63">
        <v>0</v>
      </c>
      <c r="S51" s="63">
        <v>38</v>
      </c>
      <c r="T51" s="63">
        <v>27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6">
        <f t="shared" si="5"/>
        <v>43</v>
      </c>
      <c r="AF51" s="66">
        <f t="shared" si="6"/>
        <v>28</v>
      </c>
      <c r="AG51" s="66">
        <f t="shared" si="7"/>
        <v>71</v>
      </c>
    </row>
    <row r="52" spans="1:33" ht="27.75">
      <c r="A52" s="238" t="s">
        <v>295</v>
      </c>
      <c r="B52" s="67" t="s">
        <v>1</v>
      </c>
      <c r="C52" s="63">
        <v>0</v>
      </c>
      <c r="D52" s="63">
        <v>0</v>
      </c>
      <c r="E52" s="63">
        <v>0</v>
      </c>
      <c r="F52" s="63">
        <v>0</v>
      </c>
      <c r="G52" s="63">
        <v>4</v>
      </c>
      <c r="H52" s="63">
        <v>5</v>
      </c>
      <c r="I52" s="63">
        <v>0</v>
      </c>
      <c r="J52" s="63">
        <v>0</v>
      </c>
      <c r="K52" s="63">
        <v>0</v>
      </c>
      <c r="L52" s="63">
        <v>2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1</v>
      </c>
      <c r="AB52" s="63">
        <v>0</v>
      </c>
      <c r="AC52" s="63">
        <v>0</v>
      </c>
      <c r="AD52" s="63">
        <v>0</v>
      </c>
      <c r="AE52" s="66">
        <f t="shared" si="5"/>
        <v>5</v>
      </c>
      <c r="AF52" s="66">
        <f t="shared" si="6"/>
        <v>7</v>
      </c>
      <c r="AG52" s="66">
        <f t="shared" si="7"/>
        <v>12</v>
      </c>
    </row>
    <row r="53" spans="1:33" ht="27.75">
      <c r="A53" s="239"/>
      <c r="B53" s="67" t="s">
        <v>225</v>
      </c>
      <c r="C53" s="63">
        <v>0</v>
      </c>
      <c r="D53" s="63">
        <v>0</v>
      </c>
      <c r="E53" s="63">
        <v>0</v>
      </c>
      <c r="F53" s="63">
        <v>0</v>
      </c>
      <c r="G53" s="63">
        <v>30</v>
      </c>
      <c r="H53" s="63">
        <v>12</v>
      </c>
      <c r="I53" s="63">
        <v>0</v>
      </c>
      <c r="J53" s="63">
        <v>0</v>
      </c>
      <c r="K53" s="63">
        <v>1</v>
      </c>
      <c r="L53" s="63">
        <v>2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1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1</v>
      </c>
      <c r="AB53" s="63">
        <v>0</v>
      </c>
      <c r="AC53" s="63">
        <v>0</v>
      </c>
      <c r="AD53" s="63">
        <v>0</v>
      </c>
      <c r="AE53" s="66">
        <f t="shared" si="5"/>
        <v>32</v>
      </c>
      <c r="AF53" s="66">
        <f t="shared" si="6"/>
        <v>15</v>
      </c>
      <c r="AG53" s="66">
        <f t="shared" si="7"/>
        <v>47</v>
      </c>
    </row>
    <row r="54" spans="1:33" ht="27.75">
      <c r="A54" s="238" t="s">
        <v>294</v>
      </c>
      <c r="B54" s="67" t="s">
        <v>1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6">
        <f t="shared" si="5"/>
        <v>0</v>
      </c>
      <c r="AF54" s="66">
        <f t="shared" si="6"/>
        <v>0</v>
      </c>
      <c r="AG54" s="66">
        <f t="shared" si="7"/>
        <v>0</v>
      </c>
    </row>
    <row r="55" spans="1:33" ht="27.75">
      <c r="A55" s="239"/>
      <c r="B55" s="67" t="s">
        <v>225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2</v>
      </c>
      <c r="T55" s="63">
        <v>1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6">
        <f t="shared" si="5"/>
        <v>2</v>
      </c>
      <c r="AF55" s="66">
        <f t="shared" si="6"/>
        <v>1</v>
      </c>
      <c r="AG55" s="66">
        <f t="shared" si="7"/>
        <v>3</v>
      </c>
    </row>
    <row r="56" spans="1:33" ht="27.75">
      <c r="A56" s="238" t="s">
        <v>280</v>
      </c>
      <c r="B56" s="67" t="s">
        <v>1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1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6">
        <f t="shared" si="5"/>
        <v>0</v>
      </c>
      <c r="AF56" s="66">
        <f t="shared" si="6"/>
        <v>1</v>
      </c>
      <c r="AG56" s="66">
        <f t="shared" si="7"/>
        <v>1</v>
      </c>
    </row>
    <row r="57" spans="1:33" ht="27.75">
      <c r="A57" s="239"/>
      <c r="B57" s="67" t="s">
        <v>225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3</v>
      </c>
      <c r="T57" s="63">
        <v>1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6">
        <f t="shared" si="5"/>
        <v>3</v>
      </c>
      <c r="AF57" s="66">
        <f t="shared" si="6"/>
        <v>1</v>
      </c>
      <c r="AG57" s="66">
        <f t="shared" si="7"/>
        <v>4</v>
      </c>
    </row>
    <row r="58" spans="1:33" ht="27.75">
      <c r="A58" s="238" t="s">
        <v>293</v>
      </c>
      <c r="B58" s="67" t="s">
        <v>1</v>
      </c>
      <c r="C58" s="63">
        <v>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6">
        <f t="shared" si="5"/>
        <v>0</v>
      </c>
      <c r="AF58" s="66">
        <f t="shared" si="6"/>
        <v>0</v>
      </c>
      <c r="AG58" s="66">
        <f t="shared" si="7"/>
        <v>0</v>
      </c>
    </row>
    <row r="59" spans="1:33" ht="27.75">
      <c r="A59" s="239"/>
      <c r="B59" s="67" t="s">
        <v>225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6">
        <f t="shared" si="5"/>
        <v>0</v>
      </c>
      <c r="AF59" s="66">
        <f t="shared" si="6"/>
        <v>0</v>
      </c>
      <c r="AG59" s="66">
        <f t="shared" si="7"/>
        <v>0</v>
      </c>
    </row>
    <row r="60" spans="1:33" ht="27.75">
      <c r="A60" s="238" t="s">
        <v>292</v>
      </c>
      <c r="B60" s="67" t="s">
        <v>1</v>
      </c>
      <c r="C60" s="63">
        <v>0</v>
      </c>
      <c r="D60" s="63">
        <v>0</v>
      </c>
      <c r="E60" s="63">
        <v>0</v>
      </c>
      <c r="F60" s="63">
        <v>0</v>
      </c>
      <c r="G60" s="63">
        <v>99</v>
      </c>
      <c r="H60" s="63">
        <v>95</v>
      </c>
      <c r="I60" s="63">
        <v>0</v>
      </c>
      <c r="J60" s="63">
        <v>5</v>
      </c>
      <c r="K60" s="63">
        <v>9</v>
      </c>
      <c r="L60" s="63">
        <v>5</v>
      </c>
      <c r="M60" s="63">
        <v>0</v>
      </c>
      <c r="N60" s="63">
        <v>1</v>
      </c>
      <c r="O60" s="63">
        <v>0</v>
      </c>
      <c r="P60" s="63">
        <v>0</v>
      </c>
      <c r="Q60" s="63">
        <v>8</v>
      </c>
      <c r="R60" s="63">
        <v>5</v>
      </c>
      <c r="S60" s="63">
        <v>17</v>
      </c>
      <c r="T60" s="63">
        <v>10</v>
      </c>
      <c r="U60" s="63">
        <v>18</v>
      </c>
      <c r="V60" s="63">
        <v>10</v>
      </c>
      <c r="W60" s="63">
        <v>4</v>
      </c>
      <c r="X60" s="63">
        <v>1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6">
        <f t="shared" si="5"/>
        <v>155</v>
      </c>
      <c r="AF60" s="66">
        <f t="shared" si="6"/>
        <v>132</v>
      </c>
      <c r="AG60" s="66">
        <f t="shared" si="7"/>
        <v>287</v>
      </c>
    </row>
    <row r="61" spans="1:33" ht="27.75">
      <c r="A61" s="239"/>
      <c r="B61" s="67" t="s">
        <v>225</v>
      </c>
      <c r="C61" s="63">
        <v>1</v>
      </c>
      <c r="D61" s="63">
        <v>0</v>
      </c>
      <c r="E61" s="63">
        <v>0</v>
      </c>
      <c r="F61" s="63">
        <v>0</v>
      </c>
      <c r="G61" s="63">
        <v>218</v>
      </c>
      <c r="H61" s="63">
        <v>238</v>
      </c>
      <c r="I61" s="63">
        <v>7</v>
      </c>
      <c r="J61" s="63">
        <v>16</v>
      </c>
      <c r="K61" s="63">
        <v>20</v>
      </c>
      <c r="L61" s="63">
        <v>18</v>
      </c>
      <c r="M61" s="63">
        <v>1</v>
      </c>
      <c r="N61" s="63">
        <v>1</v>
      </c>
      <c r="O61" s="63">
        <v>0</v>
      </c>
      <c r="P61" s="63">
        <v>1</v>
      </c>
      <c r="Q61" s="63">
        <v>22</v>
      </c>
      <c r="R61" s="63">
        <v>13</v>
      </c>
      <c r="S61" s="63">
        <v>39</v>
      </c>
      <c r="T61" s="63">
        <v>22</v>
      </c>
      <c r="U61" s="63">
        <v>30</v>
      </c>
      <c r="V61" s="63">
        <v>18</v>
      </c>
      <c r="W61" s="63">
        <v>7</v>
      </c>
      <c r="X61" s="63">
        <v>2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6">
        <f t="shared" si="5"/>
        <v>345</v>
      </c>
      <c r="AF61" s="66">
        <f t="shared" si="6"/>
        <v>329</v>
      </c>
      <c r="AG61" s="66">
        <f t="shared" si="7"/>
        <v>674</v>
      </c>
    </row>
    <row r="62" spans="1:33" ht="27.75">
      <c r="A62" s="224" t="s">
        <v>147</v>
      </c>
      <c r="B62" s="68" t="s">
        <v>1</v>
      </c>
      <c r="C62" s="66">
        <f>C60+C58+C56+C54+C52+C50+C48+C46+C44+C42+C40+C38</f>
        <v>5</v>
      </c>
      <c r="D62" s="66">
        <f aca="true" t="shared" si="8" ref="D62:AD62">D60+D58+D56+D54+D52+D50+D48+D46+D44+D42+D40+D38</f>
        <v>1</v>
      </c>
      <c r="E62" s="66">
        <f t="shared" si="8"/>
        <v>0</v>
      </c>
      <c r="F62" s="66">
        <f t="shared" si="8"/>
        <v>0</v>
      </c>
      <c r="G62" s="66">
        <f t="shared" si="8"/>
        <v>196</v>
      </c>
      <c r="H62" s="66">
        <f t="shared" si="8"/>
        <v>134</v>
      </c>
      <c r="I62" s="66">
        <f t="shared" si="8"/>
        <v>7</v>
      </c>
      <c r="J62" s="66">
        <f t="shared" si="8"/>
        <v>6</v>
      </c>
      <c r="K62" s="66">
        <f t="shared" si="8"/>
        <v>25</v>
      </c>
      <c r="L62" s="66">
        <f t="shared" si="8"/>
        <v>8</v>
      </c>
      <c r="M62" s="66">
        <f t="shared" si="8"/>
        <v>1</v>
      </c>
      <c r="N62" s="66">
        <f t="shared" si="8"/>
        <v>1</v>
      </c>
      <c r="O62" s="66">
        <f t="shared" si="8"/>
        <v>1</v>
      </c>
      <c r="P62" s="66">
        <f t="shared" si="8"/>
        <v>2</v>
      </c>
      <c r="Q62" s="66">
        <f t="shared" si="8"/>
        <v>8</v>
      </c>
      <c r="R62" s="66">
        <f t="shared" si="8"/>
        <v>5</v>
      </c>
      <c r="S62" s="66">
        <f t="shared" si="8"/>
        <v>49</v>
      </c>
      <c r="T62" s="66">
        <f t="shared" si="8"/>
        <v>32</v>
      </c>
      <c r="U62" s="66">
        <f t="shared" si="8"/>
        <v>25</v>
      </c>
      <c r="V62" s="66">
        <f t="shared" si="8"/>
        <v>14</v>
      </c>
      <c r="W62" s="66">
        <f t="shared" si="8"/>
        <v>9</v>
      </c>
      <c r="X62" s="66">
        <f t="shared" si="8"/>
        <v>3</v>
      </c>
      <c r="Y62" s="66">
        <f t="shared" si="8"/>
        <v>1</v>
      </c>
      <c r="Z62" s="66">
        <f t="shared" si="8"/>
        <v>1</v>
      </c>
      <c r="AA62" s="66">
        <f t="shared" si="8"/>
        <v>3</v>
      </c>
      <c r="AB62" s="66">
        <f t="shared" si="8"/>
        <v>1</v>
      </c>
      <c r="AC62" s="66">
        <f t="shared" si="8"/>
        <v>1</v>
      </c>
      <c r="AD62" s="66">
        <f t="shared" si="8"/>
        <v>0</v>
      </c>
      <c r="AE62" s="66">
        <f t="shared" si="5"/>
        <v>331</v>
      </c>
      <c r="AF62" s="66">
        <f t="shared" si="6"/>
        <v>208</v>
      </c>
      <c r="AG62" s="66">
        <f t="shared" si="7"/>
        <v>539</v>
      </c>
    </row>
    <row r="63" spans="1:33" ht="27.75">
      <c r="A63" s="226"/>
      <c r="B63" s="68" t="s">
        <v>225</v>
      </c>
      <c r="C63" s="66">
        <f>C61+C59+C57+C55+C53+C51+C49+C47+C45+C43+C41+C39</f>
        <v>17</v>
      </c>
      <c r="D63" s="66">
        <f aca="true" t="shared" si="9" ref="D63:AD63">D61+D59+D57+D55+D53+D51+D49+D47+D45+D43+D41+D39</f>
        <v>2</v>
      </c>
      <c r="E63" s="66">
        <f t="shared" si="9"/>
        <v>0</v>
      </c>
      <c r="F63" s="66">
        <f t="shared" si="9"/>
        <v>0</v>
      </c>
      <c r="G63" s="66">
        <f t="shared" si="9"/>
        <v>624</v>
      </c>
      <c r="H63" s="66">
        <f t="shared" si="9"/>
        <v>465</v>
      </c>
      <c r="I63" s="66">
        <f t="shared" si="9"/>
        <v>20</v>
      </c>
      <c r="J63" s="66">
        <f t="shared" si="9"/>
        <v>17</v>
      </c>
      <c r="K63" s="66">
        <f t="shared" si="9"/>
        <v>60</v>
      </c>
      <c r="L63" s="66">
        <f t="shared" si="9"/>
        <v>30</v>
      </c>
      <c r="M63" s="66">
        <f t="shared" si="9"/>
        <v>2</v>
      </c>
      <c r="N63" s="66">
        <f t="shared" si="9"/>
        <v>2</v>
      </c>
      <c r="O63" s="66">
        <f t="shared" si="9"/>
        <v>2</v>
      </c>
      <c r="P63" s="66">
        <f t="shared" si="9"/>
        <v>3</v>
      </c>
      <c r="Q63" s="66">
        <f t="shared" si="9"/>
        <v>25</v>
      </c>
      <c r="R63" s="66">
        <f t="shared" si="9"/>
        <v>13</v>
      </c>
      <c r="S63" s="66">
        <f t="shared" si="9"/>
        <v>135</v>
      </c>
      <c r="T63" s="66">
        <f t="shared" si="9"/>
        <v>87</v>
      </c>
      <c r="U63" s="66">
        <f t="shared" si="9"/>
        <v>47</v>
      </c>
      <c r="V63" s="66">
        <f t="shared" si="9"/>
        <v>32</v>
      </c>
      <c r="W63" s="66">
        <f t="shared" si="9"/>
        <v>17</v>
      </c>
      <c r="X63" s="66">
        <f t="shared" si="9"/>
        <v>9</v>
      </c>
      <c r="Y63" s="66">
        <f t="shared" si="9"/>
        <v>2</v>
      </c>
      <c r="Z63" s="66">
        <f t="shared" si="9"/>
        <v>1</v>
      </c>
      <c r="AA63" s="66">
        <f t="shared" si="9"/>
        <v>4</v>
      </c>
      <c r="AB63" s="66">
        <f t="shared" si="9"/>
        <v>2</v>
      </c>
      <c r="AC63" s="66">
        <f t="shared" si="9"/>
        <v>2</v>
      </c>
      <c r="AD63" s="66">
        <f t="shared" si="9"/>
        <v>0</v>
      </c>
      <c r="AE63" s="66">
        <f t="shared" si="5"/>
        <v>957</v>
      </c>
      <c r="AF63" s="66">
        <f t="shared" si="6"/>
        <v>663</v>
      </c>
      <c r="AG63" s="66">
        <f t="shared" si="7"/>
        <v>1620</v>
      </c>
    </row>
  </sheetData>
  <sheetProtection/>
  <mergeCells count="60">
    <mergeCell ref="A50:A51"/>
    <mergeCell ref="A52:A53"/>
    <mergeCell ref="A56:A57"/>
    <mergeCell ref="A58:A59"/>
    <mergeCell ref="AE36:AG36"/>
    <mergeCell ref="S36:T36"/>
    <mergeCell ref="U36:V36"/>
    <mergeCell ref="W36:X36"/>
    <mergeCell ref="Y36:Z36"/>
    <mergeCell ref="A48:A49"/>
    <mergeCell ref="A38:A39"/>
    <mergeCell ref="A40:A41"/>
    <mergeCell ref="A42:A43"/>
    <mergeCell ref="A44:A45"/>
    <mergeCell ref="AA36:AB36"/>
    <mergeCell ref="Q36:R36"/>
    <mergeCell ref="O36:P36"/>
    <mergeCell ref="A46:A47"/>
    <mergeCell ref="AC36:AD36"/>
    <mergeCell ref="A35:AE35"/>
    <mergeCell ref="A36:B37"/>
    <mergeCell ref="C36:D36"/>
    <mergeCell ref="E36:F36"/>
    <mergeCell ref="G36:H36"/>
    <mergeCell ref="I36:J36"/>
    <mergeCell ref="K36:L36"/>
    <mergeCell ref="M36:N36"/>
    <mergeCell ref="A19:A20"/>
    <mergeCell ref="A21:A22"/>
    <mergeCell ref="A23:A24"/>
    <mergeCell ref="A25:A26"/>
    <mergeCell ref="A27:A28"/>
    <mergeCell ref="A29:A30"/>
    <mergeCell ref="A17:A18"/>
    <mergeCell ref="A13:A14"/>
    <mergeCell ref="A15:A16"/>
    <mergeCell ref="A3:B4"/>
    <mergeCell ref="A11:A12"/>
    <mergeCell ref="A5:A6"/>
    <mergeCell ref="A7:A8"/>
    <mergeCell ref="A9:A10"/>
    <mergeCell ref="O3:P3"/>
    <mergeCell ref="Q3:R3"/>
    <mergeCell ref="AE3:AG3"/>
    <mergeCell ref="S3:T3"/>
    <mergeCell ref="U3:V3"/>
    <mergeCell ref="W3:X3"/>
    <mergeCell ref="Y3:Z3"/>
    <mergeCell ref="AA3:AB3"/>
    <mergeCell ref="AC3:AD3"/>
    <mergeCell ref="A54:A55"/>
    <mergeCell ref="A60:A61"/>
    <mergeCell ref="A62:A63"/>
    <mergeCell ref="A2:AG2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7"/>
  <sheetViews>
    <sheetView rightToLeft="1" zoomScale="115" zoomScaleNormal="115" zoomScalePageLayoutView="0" workbookViewId="0" topLeftCell="E1">
      <selection activeCell="A2" sqref="A2:B4"/>
    </sheetView>
  </sheetViews>
  <sheetFormatPr defaultColWidth="9.00390625" defaultRowHeight="15"/>
  <cols>
    <col min="1" max="1" width="2.7109375" style="1" bestFit="1" customWidth="1"/>
    <col min="2" max="2" width="11.00390625" style="1" bestFit="1" customWidth="1"/>
    <col min="3" max="3" width="6.8515625" style="1" customWidth="1"/>
    <col min="4" max="4" width="6.28125" style="1" customWidth="1"/>
    <col min="5" max="5" width="6.140625" style="1" customWidth="1"/>
    <col min="6" max="6" width="5.00390625" style="1" customWidth="1"/>
    <col min="7" max="7" width="5.28125" style="1" customWidth="1"/>
    <col min="8" max="8" width="5.421875" style="1" customWidth="1"/>
    <col min="9" max="9" width="6.00390625" style="1" customWidth="1"/>
    <col min="10" max="10" width="5.140625" style="1" customWidth="1"/>
    <col min="11" max="11" width="5.57421875" style="1" customWidth="1"/>
    <col min="12" max="13" width="5.00390625" style="1" customWidth="1"/>
    <col min="14" max="14" width="5.28125" style="1" customWidth="1"/>
    <col min="15" max="15" width="5.8515625" style="1" customWidth="1"/>
    <col min="16" max="16" width="5.00390625" style="1" customWidth="1"/>
    <col min="17" max="17" width="4.8515625" style="1" customWidth="1"/>
    <col min="18" max="18" width="5.28125" style="1" customWidth="1"/>
    <col min="19" max="19" width="6.00390625" style="1" customWidth="1"/>
    <col min="20" max="20" width="3.8515625" style="1" bestFit="1" customWidth="1"/>
    <col min="21" max="21" width="5.00390625" style="1" customWidth="1"/>
    <col min="22" max="22" width="3.8515625" style="1" bestFit="1" customWidth="1"/>
    <col min="23" max="23" width="3.421875" style="1" bestFit="1" customWidth="1"/>
    <col min="24" max="24" width="3.8515625" style="1" bestFit="1" customWidth="1"/>
    <col min="25" max="25" width="6.140625" style="1" customWidth="1"/>
    <col min="26" max="26" width="3.8515625" style="1" bestFit="1" customWidth="1"/>
    <col min="27" max="27" width="3.421875" style="1" bestFit="1" customWidth="1"/>
    <col min="28" max="28" width="6.00390625" style="1" customWidth="1"/>
    <col min="29" max="29" width="5.7109375" style="1" customWidth="1"/>
    <col min="30" max="30" width="7.28125" style="1" customWidth="1"/>
    <col min="31" max="31" width="2.7109375" style="1" bestFit="1" customWidth="1"/>
    <col min="32" max="32" width="11.00390625" style="1" bestFit="1" customWidth="1"/>
    <col min="33" max="49" width="3.8515625" style="1" bestFit="1" customWidth="1"/>
    <col min="50" max="50" width="3.421875" style="1" bestFit="1" customWidth="1"/>
    <col min="51" max="51" width="3.8515625" style="1" bestFit="1" customWidth="1"/>
    <col min="52" max="52" width="3.421875" style="1" bestFit="1" customWidth="1"/>
    <col min="53" max="53" width="3.8515625" style="1" bestFit="1" customWidth="1"/>
    <col min="54" max="54" width="3.421875" style="1" bestFit="1" customWidth="1"/>
    <col min="55" max="55" width="3.8515625" style="1" bestFit="1" customWidth="1"/>
    <col min="56" max="56" width="3.421875" style="1" bestFit="1" customWidth="1"/>
    <col min="57" max="59" width="4.57421875" style="1" bestFit="1" customWidth="1"/>
    <col min="60" max="16384" width="9.00390625" style="1" customWidth="1"/>
  </cols>
  <sheetData>
    <row r="1" spans="1:30" ht="29.25" customHeight="1">
      <c r="A1" s="134" t="s">
        <v>264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ht="27.75">
      <c r="A2" s="133" t="s">
        <v>5</v>
      </c>
      <c r="B2" s="133"/>
      <c r="C2" s="128" t="s">
        <v>305</v>
      </c>
      <c r="D2" s="133" t="s">
        <v>63</v>
      </c>
      <c r="E2" s="133"/>
      <c r="F2" s="133"/>
      <c r="G2" s="133"/>
      <c r="H2" s="133" t="s">
        <v>120</v>
      </c>
      <c r="I2" s="133"/>
      <c r="J2" s="133"/>
      <c r="K2" s="133"/>
      <c r="L2" s="133" t="s">
        <v>64</v>
      </c>
      <c r="M2" s="133"/>
      <c r="N2" s="133"/>
      <c r="O2" s="133"/>
      <c r="P2" s="133" t="s">
        <v>121</v>
      </c>
      <c r="Q2" s="133"/>
      <c r="R2" s="133"/>
      <c r="S2" s="133"/>
      <c r="T2" s="133" t="s">
        <v>65</v>
      </c>
      <c r="U2" s="133"/>
      <c r="V2" s="133"/>
      <c r="W2" s="133"/>
      <c r="X2" s="133" t="s">
        <v>122</v>
      </c>
      <c r="Y2" s="133"/>
      <c r="Z2" s="133"/>
      <c r="AA2" s="133"/>
      <c r="AB2" s="133" t="s">
        <v>0</v>
      </c>
      <c r="AC2" s="133"/>
      <c r="AD2" s="133"/>
    </row>
    <row r="3" spans="1:30" ht="27.75">
      <c r="A3" s="133"/>
      <c r="B3" s="133"/>
      <c r="C3" s="129"/>
      <c r="D3" s="133" t="s">
        <v>1</v>
      </c>
      <c r="E3" s="133"/>
      <c r="F3" s="133" t="s">
        <v>2</v>
      </c>
      <c r="G3" s="133"/>
      <c r="H3" s="133" t="s">
        <v>142</v>
      </c>
      <c r="I3" s="133"/>
      <c r="J3" s="133" t="s">
        <v>2</v>
      </c>
      <c r="K3" s="133"/>
      <c r="L3" s="133" t="s">
        <v>142</v>
      </c>
      <c r="M3" s="133"/>
      <c r="N3" s="133" t="s">
        <v>2</v>
      </c>
      <c r="O3" s="133"/>
      <c r="P3" s="133" t="s">
        <v>142</v>
      </c>
      <c r="Q3" s="133"/>
      <c r="R3" s="133" t="s">
        <v>2</v>
      </c>
      <c r="S3" s="133"/>
      <c r="T3" s="133" t="s">
        <v>142</v>
      </c>
      <c r="U3" s="133"/>
      <c r="V3" s="133" t="s">
        <v>2</v>
      </c>
      <c r="W3" s="133"/>
      <c r="X3" s="133" t="s">
        <v>142</v>
      </c>
      <c r="Y3" s="133"/>
      <c r="Z3" s="133" t="s">
        <v>2</v>
      </c>
      <c r="AA3" s="133"/>
      <c r="AB3" s="133"/>
      <c r="AC3" s="133"/>
      <c r="AD3" s="133"/>
    </row>
    <row r="4" spans="1:30" ht="27.75">
      <c r="A4" s="133"/>
      <c r="B4" s="133"/>
      <c r="C4" s="130"/>
      <c r="D4" s="2" t="s">
        <v>9</v>
      </c>
      <c r="E4" s="2" t="s">
        <v>62</v>
      </c>
      <c r="F4" s="2" t="s">
        <v>9</v>
      </c>
      <c r="G4" s="2" t="s">
        <v>62</v>
      </c>
      <c r="H4" s="2" t="s">
        <v>9</v>
      </c>
      <c r="I4" s="2" t="s">
        <v>62</v>
      </c>
      <c r="J4" s="2" t="s">
        <v>9</v>
      </c>
      <c r="K4" s="2" t="s">
        <v>62</v>
      </c>
      <c r="L4" s="2" t="s">
        <v>9</v>
      </c>
      <c r="M4" s="2" t="s">
        <v>62</v>
      </c>
      <c r="N4" s="2" t="s">
        <v>9</v>
      </c>
      <c r="O4" s="2" t="s">
        <v>62</v>
      </c>
      <c r="P4" s="2" t="s">
        <v>9</v>
      </c>
      <c r="Q4" s="2" t="s">
        <v>62</v>
      </c>
      <c r="R4" s="2" t="s">
        <v>9</v>
      </c>
      <c r="S4" s="2" t="s">
        <v>62</v>
      </c>
      <c r="T4" s="2" t="s">
        <v>9</v>
      </c>
      <c r="U4" s="2" t="s">
        <v>62</v>
      </c>
      <c r="V4" s="2" t="s">
        <v>9</v>
      </c>
      <c r="W4" s="2" t="s">
        <v>62</v>
      </c>
      <c r="X4" s="2" t="s">
        <v>9</v>
      </c>
      <c r="Y4" s="2" t="s">
        <v>62</v>
      </c>
      <c r="Z4" s="2" t="s">
        <v>9</v>
      </c>
      <c r="AA4" s="2" t="s">
        <v>62</v>
      </c>
      <c r="AB4" s="2" t="s">
        <v>9</v>
      </c>
      <c r="AC4" s="2" t="s">
        <v>62</v>
      </c>
      <c r="AD4" s="2" t="s">
        <v>24</v>
      </c>
    </row>
    <row r="5" spans="1:30" ht="27.75">
      <c r="A5" s="131" t="s">
        <v>28</v>
      </c>
      <c r="B5" s="131"/>
      <c r="C5" s="26" t="s">
        <v>12</v>
      </c>
      <c r="D5" s="3">
        <v>252</v>
      </c>
      <c r="E5" s="3">
        <v>73</v>
      </c>
      <c r="F5" s="3">
        <v>153</v>
      </c>
      <c r="G5" s="3">
        <v>88</v>
      </c>
      <c r="H5" s="3">
        <v>441</v>
      </c>
      <c r="I5" s="3">
        <v>209</v>
      </c>
      <c r="J5" s="3">
        <v>163</v>
      </c>
      <c r="K5" s="3">
        <v>67</v>
      </c>
      <c r="L5" s="3">
        <v>231</v>
      </c>
      <c r="M5" s="3">
        <v>124</v>
      </c>
      <c r="N5" s="3">
        <v>132</v>
      </c>
      <c r="O5" s="3">
        <v>52</v>
      </c>
      <c r="P5" s="3">
        <v>188</v>
      </c>
      <c r="Q5" s="3">
        <v>122</v>
      </c>
      <c r="R5" s="3">
        <v>143</v>
      </c>
      <c r="S5" s="3">
        <v>80</v>
      </c>
      <c r="T5" s="3">
        <v>194</v>
      </c>
      <c r="U5" s="3">
        <v>161</v>
      </c>
      <c r="V5" s="3">
        <v>113</v>
      </c>
      <c r="W5" s="3">
        <v>60</v>
      </c>
      <c r="X5" s="3">
        <v>307</v>
      </c>
      <c r="Y5" s="3">
        <v>117</v>
      </c>
      <c r="Z5" s="3">
        <v>99</v>
      </c>
      <c r="AA5" s="3">
        <v>55</v>
      </c>
      <c r="AB5" s="2">
        <f>Z5+X5+V5+T5+R5+P5+N5+L5+J5+H5+F5+D5</f>
        <v>2416</v>
      </c>
      <c r="AC5" s="57">
        <f>AA5+Y5+W5+U5+S5+Q5+O5+M5+K5+I5+G5+E5</f>
        <v>1208</v>
      </c>
      <c r="AD5" s="2">
        <f>AC5+AB5</f>
        <v>3624</v>
      </c>
    </row>
    <row r="6" spans="1:30" ht="27.75">
      <c r="A6" s="131" t="s">
        <v>29</v>
      </c>
      <c r="B6" s="131"/>
      <c r="C6" s="26" t="s">
        <v>12</v>
      </c>
      <c r="D6" s="3">
        <v>239</v>
      </c>
      <c r="E6" s="3">
        <v>122</v>
      </c>
      <c r="F6" s="3">
        <v>153</v>
      </c>
      <c r="G6" s="3">
        <v>75</v>
      </c>
      <c r="H6" s="3">
        <v>107</v>
      </c>
      <c r="I6" s="3">
        <v>59</v>
      </c>
      <c r="J6" s="3">
        <v>54</v>
      </c>
      <c r="K6" s="3">
        <v>43</v>
      </c>
      <c r="L6" s="3">
        <v>103</v>
      </c>
      <c r="M6" s="3">
        <v>36</v>
      </c>
      <c r="N6" s="3">
        <v>22</v>
      </c>
      <c r="O6" s="3">
        <v>55</v>
      </c>
      <c r="P6" s="3">
        <v>65</v>
      </c>
      <c r="Q6" s="3">
        <v>22</v>
      </c>
      <c r="R6" s="3">
        <v>25</v>
      </c>
      <c r="S6" s="3">
        <v>33</v>
      </c>
      <c r="T6" s="3">
        <v>48</v>
      </c>
      <c r="U6" s="3">
        <v>15</v>
      </c>
      <c r="V6" s="3">
        <v>20</v>
      </c>
      <c r="W6" s="3">
        <v>20</v>
      </c>
      <c r="X6" s="3">
        <v>0</v>
      </c>
      <c r="Y6" s="3">
        <v>0</v>
      </c>
      <c r="Z6" s="3">
        <v>0</v>
      </c>
      <c r="AA6" s="3">
        <v>0</v>
      </c>
      <c r="AB6" s="57">
        <f aca="true" t="shared" si="0" ref="AB6:AB69">Z6+X6+V6+T6+R6+P6+N6+L6+J6+H6+F6+D6</f>
        <v>836</v>
      </c>
      <c r="AC6" s="57">
        <f aca="true" t="shared" si="1" ref="AC6:AC69">AA6+Y6+W6+U6+S6+Q6+O6+M6+K6+I6+G6+E6</f>
        <v>480</v>
      </c>
      <c r="AD6" s="57">
        <f aca="true" t="shared" si="2" ref="AD6:AD69">AC6+AB6</f>
        <v>1316</v>
      </c>
    </row>
    <row r="7" spans="1:30" ht="27.75">
      <c r="A7" s="131" t="s">
        <v>30</v>
      </c>
      <c r="B7" s="131"/>
      <c r="C7" s="26" t="s">
        <v>12</v>
      </c>
      <c r="D7" s="3">
        <v>146</v>
      </c>
      <c r="E7" s="3">
        <v>210</v>
      </c>
      <c r="F7" s="3">
        <v>42</v>
      </c>
      <c r="G7" s="3">
        <v>39</v>
      </c>
      <c r="H7" s="3">
        <v>65</v>
      </c>
      <c r="I7" s="3">
        <v>105</v>
      </c>
      <c r="J7" s="3">
        <v>39</v>
      </c>
      <c r="K7" s="3">
        <v>73</v>
      </c>
      <c r="L7" s="3">
        <v>43</v>
      </c>
      <c r="M7" s="3">
        <v>78</v>
      </c>
      <c r="N7" s="3">
        <v>25</v>
      </c>
      <c r="O7" s="3">
        <v>62</v>
      </c>
      <c r="P7" s="3">
        <v>26</v>
      </c>
      <c r="Q7" s="3">
        <v>55</v>
      </c>
      <c r="R7" s="3">
        <v>22</v>
      </c>
      <c r="S7" s="3">
        <v>36</v>
      </c>
      <c r="T7" s="3">
        <v>5</v>
      </c>
      <c r="U7" s="3">
        <v>24</v>
      </c>
      <c r="V7" s="3">
        <v>15</v>
      </c>
      <c r="W7" s="3">
        <v>25</v>
      </c>
      <c r="X7" s="3">
        <v>0</v>
      </c>
      <c r="Y7" s="3">
        <v>0</v>
      </c>
      <c r="Z7" s="3">
        <v>0</v>
      </c>
      <c r="AA7" s="3">
        <v>0</v>
      </c>
      <c r="AB7" s="57">
        <f t="shared" si="0"/>
        <v>428</v>
      </c>
      <c r="AC7" s="57">
        <f t="shared" si="1"/>
        <v>707</v>
      </c>
      <c r="AD7" s="57">
        <f t="shared" si="2"/>
        <v>1135</v>
      </c>
    </row>
    <row r="8" spans="1:30" ht="27.75">
      <c r="A8" s="131" t="s">
        <v>31</v>
      </c>
      <c r="B8" s="131"/>
      <c r="C8" s="26" t="s">
        <v>12</v>
      </c>
      <c r="D8" s="3">
        <v>281</v>
      </c>
      <c r="E8" s="3">
        <v>103</v>
      </c>
      <c r="F8" s="3">
        <v>88</v>
      </c>
      <c r="G8" s="3">
        <v>27</v>
      </c>
      <c r="H8" s="3">
        <v>244</v>
      </c>
      <c r="I8" s="3">
        <v>78</v>
      </c>
      <c r="J8" s="3">
        <v>133</v>
      </c>
      <c r="K8" s="3">
        <v>52</v>
      </c>
      <c r="L8" s="3">
        <v>192</v>
      </c>
      <c r="M8" s="3">
        <v>73</v>
      </c>
      <c r="N8" s="3">
        <v>127</v>
      </c>
      <c r="O8" s="3">
        <v>39</v>
      </c>
      <c r="P8" s="3">
        <v>148</v>
      </c>
      <c r="Q8" s="3">
        <v>46</v>
      </c>
      <c r="R8" s="3">
        <v>89</v>
      </c>
      <c r="S8" s="3">
        <v>30</v>
      </c>
      <c r="T8" s="3">
        <v>129</v>
      </c>
      <c r="U8" s="3">
        <v>39</v>
      </c>
      <c r="V8" s="3">
        <v>59</v>
      </c>
      <c r="W8" s="3">
        <v>22</v>
      </c>
      <c r="X8" s="3">
        <v>0</v>
      </c>
      <c r="Y8" s="3">
        <v>0</v>
      </c>
      <c r="Z8" s="3">
        <v>0</v>
      </c>
      <c r="AA8" s="3">
        <v>0</v>
      </c>
      <c r="AB8" s="57">
        <f t="shared" si="0"/>
        <v>1490</v>
      </c>
      <c r="AC8" s="57">
        <f t="shared" si="1"/>
        <v>509</v>
      </c>
      <c r="AD8" s="57">
        <f t="shared" si="2"/>
        <v>1999</v>
      </c>
    </row>
    <row r="9" spans="1:30" ht="27.75">
      <c r="A9" s="131" t="s">
        <v>32</v>
      </c>
      <c r="B9" s="131"/>
      <c r="C9" s="26" t="s">
        <v>12</v>
      </c>
      <c r="D9" s="3">
        <v>156</v>
      </c>
      <c r="E9" s="3">
        <v>161</v>
      </c>
      <c r="F9" s="3">
        <v>91</v>
      </c>
      <c r="G9" s="3">
        <v>86</v>
      </c>
      <c r="H9" s="3">
        <v>109</v>
      </c>
      <c r="I9" s="3">
        <v>108</v>
      </c>
      <c r="J9" s="3">
        <v>81</v>
      </c>
      <c r="K9" s="3">
        <v>34</v>
      </c>
      <c r="L9" s="3">
        <v>79</v>
      </c>
      <c r="M9" s="3">
        <v>78</v>
      </c>
      <c r="N9" s="3">
        <v>21</v>
      </c>
      <c r="O9" s="3">
        <v>38</v>
      </c>
      <c r="P9" s="3">
        <v>82</v>
      </c>
      <c r="Q9" s="3">
        <v>60</v>
      </c>
      <c r="R9" s="3">
        <v>20</v>
      </c>
      <c r="S9" s="3">
        <v>38</v>
      </c>
      <c r="T9" s="3">
        <v>19</v>
      </c>
      <c r="U9" s="3">
        <v>12</v>
      </c>
      <c r="V9" s="3">
        <v>9</v>
      </c>
      <c r="W9" s="3">
        <v>12</v>
      </c>
      <c r="X9" s="3">
        <v>0</v>
      </c>
      <c r="Y9" s="3">
        <v>0</v>
      </c>
      <c r="Z9" s="3">
        <v>0</v>
      </c>
      <c r="AA9" s="3">
        <v>0</v>
      </c>
      <c r="AB9" s="57">
        <f t="shared" si="0"/>
        <v>667</v>
      </c>
      <c r="AC9" s="57">
        <f t="shared" si="1"/>
        <v>627</v>
      </c>
      <c r="AD9" s="57">
        <f t="shared" si="2"/>
        <v>1294</v>
      </c>
    </row>
    <row r="10" spans="1:30" ht="27.75">
      <c r="A10" s="132" t="s">
        <v>143</v>
      </c>
      <c r="B10" s="3" t="s">
        <v>144</v>
      </c>
      <c r="C10" s="26" t="s">
        <v>12</v>
      </c>
      <c r="D10" s="3">
        <v>43</v>
      </c>
      <c r="E10" s="3">
        <v>14</v>
      </c>
      <c r="F10" s="3">
        <v>18</v>
      </c>
      <c r="G10" s="3">
        <v>14</v>
      </c>
      <c r="H10" s="3">
        <v>89</v>
      </c>
      <c r="I10" s="3">
        <v>26</v>
      </c>
      <c r="J10" s="3">
        <v>35</v>
      </c>
      <c r="K10" s="3">
        <v>20</v>
      </c>
      <c r="L10" s="3">
        <v>80</v>
      </c>
      <c r="M10" s="3">
        <v>18</v>
      </c>
      <c r="N10" s="3">
        <v>35</v>
      </c>
      <c r="O10" s="3">
        <v>9</v>
      </c>
      <c r="P10" s="3">
        <v>50</v>
      </c>
      <c r="Q10" s="3">
        <v>9</v>
      </c>
      <c r="R10" s="3">
        <v>15</v>
      </c>
      <c r="S10" s="3">
        <v>3</v>
      </c>
      <c r="T10" s="3">
        <v>37</v>
      </c>
      <c r="U10" s="3">
        <v>9</v>
      </c>
      <c r="V10" s="3">
        <v>16</v>
      </c>
      <c r="W10" s="3">
        <v>2</v>
      </c>
      <c r="X10" s="3">
        <v>0</v>
      </c>
      <c r="Y10" s="3">
        <v>0</v>
      </c>
      <c r="Z10" s="3">
        <v>0</v>
      </c>
      <c r="AA10" s="3">
        <v>0</v>
      </c>
      <c r="AB10" s="57">
        <f t="shared" si="0"/>
        <v>418</v>
      </c>
      <c r="AC10" s="57">
        <f t="shared" si="1"/>
        <v>124</v>
      </c>
      <c r="AD10" s="57">
        <f t="shared" si="2"/>
        <v>542</v>
      </c>
    </row>
    <row r="11" spans="1:30" ht="27.75">
      <c r="A11" s="132"/>
      <c r="B11" s="3" t="s">
        <v>88</v>
      </c>
      <c r="C11" s="26" t="s">
        <v>12</v>
      </c>
      <c r="D11" s="3">
        <v>81</v>
      </c>
      <c r="E11" s="3">
        <v>7</v>
      </c>
      <c r="F11" s="3">
        <v>17</v>
      </c>
      <c r="G11" s="3">
        <v>12</v>
      </c>
      <c r="H11" s="3">
        <v>63</v>
      </c>
      <c r="I11" s="3">
        <v>39</v>
      </c>
      <c r="J11" s="3">
        <v>46</v>
      </c>
      <c r="K11" s="3">
        <v>9</v>
      </c>
      <c r="L11" s="3">
        <v>78</v>
      </c>
      <c r="M11" s="3">
        <v>13</v>
      </c>
      <c r="N11" s="3">
        <v>30</v>
      </c>
      <c r="O11" s="3">
        <v>8</v>
      </c>
      <c r="P11" s="3">
        <v>69</v>
      </c>
      <c r="Q11" s="3">
        <v>13</v>
      </c>
      <c r="R11" s="3">
        <v>24</v>
      </c>
      <c r="S11" s="3">
        <v>2</v>
      </c>
      <c r="T11" s="3">
        <v>48</v>
      </c>
      <c r="U11" s="3">
        <v>7</v>
      </c>
      <c r="V11" s="3">
        <v>24</v>
      </c>
      <c r="W11" s="3">
        <v>1</v>
      </c>
      <c r="X11" s="3">
        <v>0</v>
      </c>
      <c r="Y11" s="3">
        <v>0</v>
      </c>
      <c r="Z11" s="3">
        <v>0</v>
      </c>
      <c r="AA11" s="3">
        <v>0</v>
      </c>
      <c r="AB11" s="57">
        <f t="shared" si="0"/>
        <v>480</v>
      </c>
      <c r="AC11" s="57">
        <f t="shared" si="1"/>
        <v>111</v>
      </c>
      <c r="AD11" s="57">
        <f t="shared" si="2"/>
        <v>591</v>
      </c>
    </row>
    <row r="12" spans="1:30" ht="27.75">
      <c r="A12" s="132"/>
      <c r="B12" s="3" t="s">
        <v>153</v>
      </c>
      <c r="C12" s="26" t="s">
        <v>12</v>
      </c>
      <c r="D12" s="3">
        <v>64</v>
      </c>
      <c r="E12" s="3">
        <v>3</v>
      </c>
      <c r="F12" s="3">
        <v>36</v>
      </c>
      <c r="G12" s="3">
        <v>11</v>
      </c>
      <c r="H12" s="3">
        <v>52</v>
      </c>
      <c r="I12" s="3">
        <v>18</v>
      </c>
      <c r="J12" s="3">
        <v>62</v>
      </c>
      <c r="K12" s="3">
        <v>14</v>
      </c>
      <c r="L12" s="3">
        <v>66</v>
      </c>
      <c r="M12" s="3">
        <v>20</v>
      </c>
      <c r="N12" s="3">
        <v>64</v>
      </c>
      <c r="O12" s="3">
        <v>4</v>
      </c>
      <c r="P12" s="3">
        <v>37</v>
      </c>
      <c r="Q12" s="3">
        <v>8</v>
      </c>
      <c r="R12" s="3">
        <v>38</v>
      </c>
      <c r="S12" s="3">
        <v>3</v>
      </c>
      <c r="T12" s="3">
        <v>51</v>
      </c>
      <c r="U12" s="3">
        <v>9</v>
      </c>
      <c r="V12" s="3">
        <v>43</v>
      </c>
      <c r="W12" s="3">
        <v>2</v>
      </c>
      <c r="X12" s="3">
        <v>0</v>
      </c>
      <c r="Y12" s="3">
        <v>0</v>
      </c>
      <c r="Z12" s="3">
        <v>0</v>
      </c>
      <c r="AA12" s="3">
        <v>0</v>
      </c>
      <c r="AB12" s="57">
        <f t="shared" si="0"/>
        <v>513</v>
      </c>
      <c r="AC12" s="57">
        <f t="shared" si="1"/>
        <v>92</v>
      </c>
      <c r="AD12" s="57">
        <f t="shared" si="2"/>
        <v>605</v>
      </c>
    </row>
    <row r="13" spans="1:30" ht="27.75">
      <c r="A13" s="132"/>
      <c r="B13" s="3" t="s">
        <v>90</v>
      </c>
      <c r="C13" s="26" t="s">
        <v>12</v>
      </c>
      <c r="D13" s="3">
        <v>53</v>
      </c>
      <c r="E13" s="3">
        <v>15</v>
      </c>
      <c r="F13" s="3">
        <v>34</v>
      </c>
      <c r="G13" s="3">
        <v>19</v>
      </c>
      <c r="H13" s="3">
        <v>79</v>
      </c>
      <c r="I13" s="3">
        <v>39</v>
      </c>
      <c r="J13" s="3">
        <v>54</v>
      </c>
      <c r="K13" s="3">
        <v>14</v>
      </c>
      <c r="L13" s="3">
        <v>41</v>
      </c>
      <c r="M13" s="3">
        <v>20</v>
      </c>
      <c r="N13" s="3">
        <v>50</v>
      </c>
      <c r="O13" s="3">
        <v>12</v>
      </c>
      <c r="P13" s="3">
        <v>61</v>
      </c>
      <c r="Q13" s="3">
        <v>21</v>
      </c>
      <c r="R13" s="3">
        <v>40</v>
      </c>
      <c r="S13" s="3">
        <v>7</v>
      </c>
      <c r="T13" s="3">
        <v>59</v>
      </c>
      <c r="U13" s="3">
        <v>11</v>
      </c>
      <c r="V13" s="3">
        <v>19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57">
        <f t="shared" si="0"/>
        <v>490</v>
      </c>
      <c r="AC13" s="57">
        <f t="shared" si="1"/>
        <v>159</v>
      </c>
      <c r="AD13" s="57">
        <f t="shared" si="2"/>
        <v>649</v>
      </c>
    </row>
    <row r="14" spans="1:30" ht="27.75">
      <c r="A14" s="132"/>
      <c r="B14" s="3" t="s">
        <v>106</v>
      </c>
      <c r="C14" s="26" t="s">
        <v>12</v>
      </c>
      <c r="D14" s="3">
        <v>63</v>
      </c>
      <c r="E14" s="3">
        <v>32</v>
      </c>
      <c r="F14" s="3">
        <v>44</v>
      </c>
      <c r="G14" s="3">
        <v>22</v>
      </c>
      <c r="H14" s="3">
        <v>78</v>
      </c>
      <c r="I14" s="3">
        <v>51</v>
      </c>
      <c r="J14" s="3">
        <v>25</v>
      </c>
      <c r="K14" s="3">
        <v>10</v>
      </c>
      <c r="L14" s="3">
        <v>69</v>
      </c>
      <c r="M14" s="3">
        <v>24</v>
      </c>
      <c r="N14" s="3">
        <v>41</v>
      </c>
      <c r="O14" s="3">
        <v>10</v>
      </c>
      <c r="P14" s="3">
        <v>79</v>
      </c>
      <c r="Q14" s="3">
        <v>25</v>
      </c>
      <c r="R14" s="3">
        <v>41</v>
      </c>
      <c r="S14" s="3">
        <v>3</v>
      </c>
      <c r="T14" s="3">
        <v>48</v>
      </c>
      <c r="U14" s="3">
        <v>8</v>
      </c>
      <c r="V14" s="3">
        <v>33</v>
      </c>
      <c r="W14" s="3">
        <v>5</v>
      </c>
      <c r="X14" s="3">
        <v>0</v>
      </c>
      <c r="Y14" s="3">
        <v>0</v>
      </c>
      <c r="Z14" s="3">
        <v>0</v>
      </c>
      <c r="AA14" s="3">
        <v>0</v>
      </c>
      <c r="AB14" s="57">
        <f t="shared" si="0"/>
        <v>521</v>
      </c>
      <c r="AC14" s="57">
        <f t="shared" si="1"/>
        <v>190</v>
      </c>
      <c r="AD14" s="57">
        <f t="shared" si="2"/>
        <v>711</v>
      </c>
    </row>
    <row r="15" spans="1:30" ht="27.75">
      <c r="A15" s="132"/>
      <c r="B15" s="3" t="s">
        <v>91</v>
      </c>
      <c r="C15" s="26" t="s">
        <v>12</v>
      </c>
      <c r="D15" s="3">
        <v>41</v>
      </c>
      <c r="E15" s="3">
        <v>5</v>
      </c>
      <c r="F15" s="3">
        <v>15</v>
      </c>
      <c r="G15" s="3">
        <v>19</v>
      </c>
      <c r="H15" s="3">
        <v>51</v>
      </c>
      <c r="I15" s="3">
        <v>18</v>
      </c>
      <c r="J15" s="3">
        <v>17</v>
      </c>
      <c r="K15" s="3">
        <v>21</v>
      </c>
      <c r="L15" s="3">
        <v>55</v>
      </c>
      <c r="M15" s="3">
        <v>9</v>
      </c>
      <c r="N15" s="3">
        <v>17</v>
      </c>
      <c r="O15" s="3">
        <v>16</v>
      </c>
      <c r="P15" s="3">
        <v>30</v>
      </c>
      <c r="Q15" s="3">
        <v>9</v>
      </c>
      <c r="R15" s="3">
        <v>13</v>
      </c>
      <c r="S15" s="3">
        <v>6</v>
      </c>
      <c r="T15" s="3">
        <v>15</v>
      </c>
      <c r="U15" s="3">
        <v>5</v>
      </c>
      <c r="V15" s="3">
        <v>7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57">
        <f t="shared" si="0"/>
        <v>261</v>
      </c>
      <c r="AC15" s="57">
        <f t="shared" si="1"/>
        <v>109</v>
      </c>
      <c r="AD15" s="57">
        <f t="shared" si="2"/>
        <v>370</v>
      </c>
    </row>
    <row r="16" spans="1:30" ht="27.75">
      <c r="A16" s="132"/>
      <c r="B16" s="3" t="s">
        <v>89</v>
      </c>
      <c r="C16" s="26" t="s">
        <v>12</v>
      </c>
      <c r="D16" s="3">
        <v>49</v>
      </c>
      <c r="E16" s="3">
        <v>5</v>
      </c>
      <c r="F16" s="3">
        <v>16</v>
      </c>
      <c r="G16" s="3">
        <v>18</v>
      </c>
      <c r="H16" s="3">
        <v>76</v>
      </c>
      <c r="I16" s="3">
        <v>26</v>
      </c>
      <c r="J16" s="3">
        <v>30</v>
      </c>
      <c r="K16" s="3">
        <v>8</v>
      </c>
      <c r="L16" s="3">
        <v>60</v>
      </c>
      <c r="M16" s="3">
        <v>13</v>
      </c>
      <c r="N16" s="3">
        <v>31</v>
      </c>
      <c r="O16" s="3">
        <v>4</v>
      </c>
      <c r="P16" s="3">
        <v>30</v>
      </c>
      <c r="Q16" s="3">
        <v>5</v>
      </c>
      <c r="R16" s="3">
        <v>11</v>
      </c>
      <c r="S16" s="3">
        <v>1</v>
      </c>
      <c r="T16" s="3">
        <v>14</v>
      </c>
      <c r="U16" s="3">
        <v>5</v>
      </c>
      <c r="V16" s="3">
        <v>8</v>
      </c>
      <c r="W16" s="3">
        <v>2</v>
      </c>
      <c r="X16" s="3">
        <v>0</v>
      </c>
      <c r="Y16" s="3">
        <v>0</v>
      </c>
      <c r="Z16" s="3">
        <v>0</v>
      </c>
      <c r="AA16" s="3">
        <v>0</v>
      </c>
      <c r="AB16" s="57">
        <f t="shared" si="0"/>
        <v>325</v>
      </c>
      <c r="AC16" s="57">
        <f t="shared" si="1"/>
        <v>87</v>
      </c>
      <c r="AD16" s="57">
        <f t="shared" si="2"/>
        <v>412</v>
      </c>
    </row>
    <row r="17" spans="1:30" ht="27.75">
      <c r="A17" s="132"/>
      <c r="B17" s="2" t="s">
        <v>152</v>
      </c>
      <c r="C17" s="27" t="s">
        <v>12</v>
      </c>
      <c r="D17" s="2">
        <f>D16+D15+D14+D13+D12+D11+D10</f>
        <v>394</v>
      </c>
      <c r="E17" s="27">
        <f aca="true" t="shared" si="3" ref="E17:AA17">E16+E15+E14+E13+E12+E11+E10</f>
        <v>81</v>
      </c>
      <c r="F17" s="27">
        <f t="shared" si="3"/>
        <v>180</v>
      </c>
      <c r="G17" s="27">
        <f t="shared" si="3"/>
        <v>115</v>
      </c>
      <c r="H17" s="27">
        <f t="shared" si="3"/>
        <v>488</v>
      </c>
      <c r="I17" s="27">
        <f t="shared" si="3"/>
        <v>217</v>
      </c>
      <c r="J17" s="27">
        <f t="shared" si="3"/>
        <v>269</v>
      </c>
      <c r="K17" s="27">
        <f t="shared" si="3"/>
        <v>96</v>
      </c>
      <c r="L17" s="27">
        <f t="shared" si="3"/>
        <v>449</v>
      </c>
      <c r="M17" s="27">
        <f t="shared" si="3"/>
        <v>117</v>
      </c>
      <c r="N17" s="27">
        <f t="shared" si="3"/>
        <v>268</v>
      </c>
      <c r="O17" s="27">
        <f t="shared" si="3"/>
        <v>63</v>
      </c>
      <c r="P17" s="27">
        <f t="shared" si="3"/>
        <v>356</v>
      </c>
      <c r="Q17" s="27">
        <f t="shared" si="3"/>
        <v>90</v>
      </c>
      <c r="R17" s="27">
        <f t="shared" si="3"/>
        <v>182</v>
      </c>
      <c r="S17" s="27">
        <f t="shared" si="3"/>
        <v>25</v>
      </c>
      <c r="T17" s="27">
        <f t="shared" si="3"/>
        <v>272</v>
      </c>
      <c r="U17" s="27">
        <f t="shared" si="3"/>
        <v>54</v>
      </c>
      <c r="V17" s="27">
        <f t="shared" si="3"/>
        <v>150</v>
      </c>
      <c r="W17" s="27">
        <f t="shared" si="3"/>
        <v>14</v>
      </c>
      <c r="X17" s="27">
        <f t="shared" si="3"/>
        <v>0</v>
      </c>
      <c r="Y17" s="27">
        <f t="shared" si="3"/>
        <v>0</v>
      </c>
      <c r="Z17" s="27">
        <f t="shared" si="3"/>
        <v>0</v>
      </c>
      <c r="AA17" s="27">
        <f t="shared" si="3"/>
        <v>0</v>
      </c>
      <c r="AB17" s="57">
        <f t="shared" si="0"/>
        <v>3008</v>
      </c>
      <c r="AC17" s="57">
        <f t="shared" si="1"/>
        <v>872</v>
      </c>
      <c r="AD17" s="57">
        <f t="shared" si="2"/>
        <v>3880</v>
      </c>
    </row>
    <row r="18" spans="1:30" ht="27.75">
      <c r="A18" s="132" t="s">
        <v>151</v>
      </c>
      <c r="B18" s="3" t="s">
        <v>107</v>
      </c>
      <c r="C18" s="26" t="s">
        <v>12</v>
      </c>
      <c r="D18" s="3">
        <v>172</v>
      </c>
      <c r="E18" s="3">
        <v>74</v>
      </c>
      <c r="F18" s="3">
        <v>32</v>
      </c>
      <c r="G18" s="3">
        <v>14</v>
      </c>
      <c r="H18" s="3">
        <v>48</v>
      </c>
      <c r="I18" s="3">
        <v>33</v>
      </c>
      <c r="J18" s="3">
        <v>26</v>
      </c>
      <c r="K18" s="3">
        <v>16</v>
      </c>
      <c r="L18" s="3">
        <v>50</v>
      </c>
      <c r="M18" s="3">
        <v>20</v>
      </c>
      <c r="N18" s="3">
        <v>27</v>
      </c>
      <c r="O18" s="3">
        <v>10</v>
      </c>
      <c r="P18" s="3">
        <v>42</v>
      </c>
      <c r="Q18" s="3">
        <v>16</v>
      </c>
      <c r="R18" s="3">
        <v>25</v>
      </c>
      <c r="S18" s="3">
        <v>5</v>
      </c>
      <c r="T18" s="3">
        <v>26</v>
      </c>
      <c r="U18" s="3">
        <v>16</v>
      </c>
      <c r="V18" s="3">
        <v>20</v>
      </c>
      <c r="W18" s="3">
        <v>5</v>
      </c>
      <c r="X18" s="3">
        <v>0</v>
      </c>
      <c r="Y18" s="3">
        <v>0</v>
      </c>
      <c r="Z18" s="3">
        <v>0</v>
      </c>
      <c r="AA18" s="3">
        <v>0</v>
      </c>
      <c r="AB18" s="57">
        <f t="shared" si="0"/>
        <v>468</v>
      </c>
      <c r="AC18" s="57">
        <f t="shared" si="1"/>
        <v>209</v>
      </c>
      <c r="AD18" s="57">
        <f t="shared" si="2"/>
        <v>677</v>
      </c>
    </row>
    <row r="19" spans="1:30" ht="27.75">
      <c r="A19" s="132"/>
      <c r="B19" s="3" t="s">
        <v>154</v>
      </c>
      <c r="C19" s="26" t="s">
        <v>12</v>
      </c>
      <c r="D19" s="3">
        <v>138</v>
      </c>
      <c r="E19" s="3">
        <v>27</v>
      </c>
      <c r="F19" s="3">
        <v>30</v>
      </c>
      <c r="G19" s="3">
        <v>16</v>
      </c>
      <c r="H19" s="3">
        <v>23</v>
      </c>
      <c r="I19" s="3">
        <v>12</v>
      </c>
      <c r="J19" s="3">
        <v>20</v>
      </c>
      <c r="K19" s="3">
        <v>8</v>
      </c>
      <c r="L19" s="3">
        <v>22</v>
      </c>
      <c r="M19" s="3">
        <v>14</v>
      </c>
      <c r="N19" s="3">
        <v>15</v>
      </c>
      <c r="O19" s="3">
        <v>9</v>
      </c>
      <c r="P19" s="3">
        <v>16</v>
      </c>
      <c r="Q19" s="3">
        <v>10</v>
      </c>
      <c r="R19" s="3">
        <v>12</v>
      </c>
      <c r="S19" s="3">
        <v>2</v>
      </c>
      <c r="T19" s="3">
        <v>21</v>
      </c>
      <c r="U19" s="3">
        <v>6</v>
      </c>
      <c r="V19" s="3">
        <v>7</v>
      </c>
      <c r="W19" s="3">
        <v>2</v>
      </c>
      <c r="X19" s="3">
        <v>0</v>
      </c>
      <c r="Y19" s="3">
        <v>0</v>
      </c>
      <c r="Z19" s="3">
        <v>0</v>
      </c>
      <c r="AA19" s="3">
        <v>0</v>
      </c>
      <c r="AB19" s="57">
        <f t="shared" si="0"/>
        <v>304</v>
      </c>
      <c r="AC19" s="57">
        <f t="shared" si="1"/>
        <v>106</v>
      </c>
      <c r="AD19" s="57">
        <f t="shared" si="2"/>
        <v>410</v>
      </c>
    </row>
    <row r="20" spans="1:30" ht="27.75">
      <c r="A20" s="132"/>
      <c r="B20" s="3" t="s">
        <v>108</v>
      </c>
      <c r="C20" s="26" t="s">
        <v>12</v>
      </c>
      <c r="D20" s="3">
        <v>33</v>
      </c>
      <c r="E20" s="3">
        <v>7</v>
      </c>
      <c r="F20" s="3">
        <v>15</v>
      </c>
      <c r="G20" s="3">
        <v>12</v>
      </c>
      <c r="H20" s="3">
        <v>34</v>
      </c>
      <c r="I20" s="3">
        <v>18</v>
      </c>
      <c r="J20" s="3">
        <v>20</v>
      </c>
      <c r="K20" s="3">
        <v>9</v>
      </c>
      <c r="L20" s="3">
        <v>11</v>
      </c>
      <c r="M20" s="3">
        <v>9</v>
      </c>
      <c r="N20" s="3">
        <v>13</v>
      </c>
      <c r="O20" s="3">
        <v>4</v>
      </c>
      <c r="P20" s="3">
        <v>11</v>
      </c>
      <c r="Q20" s="3">
        <v>7</v>
      </c>
      <c r="R20" s="3">
        <v>7</v>
      </c>
      <c r="S20" s="3">
        <v>3</v>
      </c>
      <c r="T20" s="3">
        <v>9</v>
      </c>
      <c r="U20" s="3">
        <v>4</v>
      </c>
      <c r="V20" s="3">
        <v>9</v>
      </c>
      <c r="W20" s="3">
        <v>1</v>
      </c>
      <c r="X20" s="3">
        <v>0</v>
      </c>
      <c r="Y20" s="3">
        <v>0</v>
      </c>
      <c r="Z20" s="3">
        <v>0</v>
      </c>
      <c r="AA20" s="3">
        <v>0</v>
      </c>
      <c r="AB20" s="57">
        <f t="shared" si="0"/>
        <v>162</v>
      </c>
      <c r="AC20" s="57">
        <f t="shared" si="1"/>
        <v>74</v>
      </c>
      <c r="AD20" s="57">
        <f t="shared" si="2"/>
        <v>236</v>
      </c>
    </row>
    <row r="21" spans="1:30" ht="27.75">
      <c r="A21" s="132"/>
      <c r="B21" s="3" t="s">
        <v>96</v>
      </c>
      <c r="C21" s="26" t="s">
        <v>12</v>
      </c>
      <c r="D21" s="3">
        <v>28</v>
      </c>
      <c r="E21" s="3">
        <v>10</v>
      </c>
      <c r="F21" s="3">
        <v>15</v>
      </c>
      <c r="G21" s="3">
        <v>14</v>
      </c>
      <c r="H21" s="3">
        <v>10</v>
      </c>
      <c r="I21" s="3">
        <v>16</v>
      </c>
      <c r="J21" s="3">
        <v>9</v>
      </c>
      <c r="K21" s="3">
        <v>6</v>
      </c>
      <c r="L21" s="3">
        <v>8</v>
      </c>
      <c r="M21" s="3">
        <v>8</v>
      </c>
      <c r="N21" s="3">
        <v>8</v>
      </c>
      <c r="O21" s="3">
        <v>3</v>
      </c>
      <c r="P21" s="3">
        <v>6</v>
      </c>
      <c r="Q21" s="3">
        <v>5</v>
      </c>
      <c r="R21" s="3">
        <v>6</v>
      </c>
      <c r="S21" s="3">
        <v>1</v>
      </c>
      <c r="T21" s="3">
        <v>6</v>
      </c>
      <c r="U21" s="3">
        <v>2</v>
      </c>
      <c r="V21" s="3">
        <v>5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57">
        <f t="shared" si="0"/>
        <v>101</v>
      </c>
      <c r="AC21" s="57">
        <f t="shared" si="1"/>
        <v>65</v>
      </c>
      <c r="AD21" s="57">
        <f t="shared" si="2"/>
        <v>166</v>
      </c>
    </row>
    <row r="22" spans="1:30" ht="27.75">
      <c r="A22" s="132"/>
      <c r="B22" s="3" t="s">
        <v>155</v>
      </c>
      <c r="C22" s="26" t="s">
        <v>12</v>
      </c>
      <c r="D22" s="3">
        <v>28</v>
      </c>
      <c r="E22" s="3">
        <v>14</v>
      </c>
      <c r="F22" s="3">
        <v>18</v>
      </c>
      <c r="G22" s="3">
        <v>10</v>
      </c>
      <c r="H22" s="3">
        <v>37</v>
      </c>
      <c r="I22" s="3">
        <v>21</v>
      </c>
      <c r="J22" s="3">
        <v>19</v>
      </c>
      <c r="K22" s="3">
        <v>10</v>
      </c>
      <c r="L22" s="3">
        <v>11</v>
      </c>
      <c r="M22" s="3">
        <v>5</v>
      </c>
      <c r="N22" s="3">
        <v>13</v>
      </c>
      <c r="O22" s="3">
        <v>2</v>
      </c>
      <c r="P22" s="3">
        <v>11</v>
      </c>
      <c r="Q22" s="3">
        <v>9</v>
      </c>
      <c r="R22" s="3">
        <v>8</v>
      </c>
      <c r="S22" s="3">
        <v>2</v>
      </c>
      <c r="T22" s="3">
        <v>6</v>
      </c>
      <c r="U22" s="3">
        <v>3</v>
      </c>
      <c r="V22" s="3">
        <v>8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57">
        <f t="shared" si="0"/>
        <v>159</v>
      </c>
      <c r="AC22" s="57">
        <f t="shared" si="1"/>
        <v>76</v>
      </c>
      <c r="AD22" s="57">
        <f t="shared" si="2"/>
        <v>235</v>
      </c>
    </row>
    <row r="23" spans="1:30" ht="27.75">
      <c r="A23" s="132"/>
      <c r="B23" s="3" t="s">
        <v>156</v>
      </c>
      <c r="C23" s="26" t="s">
        <v>12</v>
      </c>
      <c r="D23" s="3">
        <v>64</v>
      </c>
      <c r="E23" s="3">
        <v>1</v>
      </c>
      <c r="F23" s="3">
        <v>14</v>
      </c>
      <c r="G23" s="3">
        <v>13</v>
      </c>
      <c r="H23" s="3">
        <v>32</v>
      </c>
      <c r="I23" s="3">
        <v>13</v>
      </c>
      <c r="J23" s="3">
        <v>25</v>
      </c>
      <c r="K23" s="3">
        <v>9</v>
      </c>
      <c r="L23" s="3">
        <v>34</v>
      </c>
      <c r="M23" s="3">
        <v>11</v>
      </c>
      <c r="N23" s="3">
        <v>25</v>
      </c>
      <c r="O23" s="3">
        <v>6</v>
      </c>
      <c r="P23" s="3">
        <v>18</v>
      </c>
      <c r="Q23" s="3">
        <v>15</v>
      </c>
      <c r="R23" s="3">
        <v>18</v>
      </c>
      <c r="S23" s="3">
        <v>5</v>
      </c>
      <c r="T23" s="3">
        <v>18</v>
      </c>
      <c r="U23" s="3">
        <v>7</v>
      </c>
      <c r="V23" s="3">
        <v>10</v>
      </c>
      <c r="W23" s="3">
        <v>3</v>
      </c>
      <c r="X23" s="3">
        <v>0</v>
      </c>
      <c r="Y23" s="3">
        <v>0</v>
      </c>
      <c r="Z23" s="3">
        <v>0</v>
      </c>
      <c r="AA23" s="3">
        <v>0</v>
      </c>
      <c r="AB23" s="57">
        <f t="shared" si="0"/>
        <v>258</v>
      </c>
      <c r="AC23" s="57">
        <f t="shared" si="1"/>
        <v>83</v>
      </c>
      <c r="AD23" s="57">
        <f t="shared" si="2"/>
        <v>341</v>
      </c>
    </row>
    <row r="24" spans="1:30" ht="27.75">
      <c r="A24" s="132"/>
      <c r="B24" s="3" t="s">
        <v>97</v>
      </c>
      <c r="C24" s="26" t="s">
        <v>12</v>
      </c>
      <c r="D24" s="3">
        <v>1</v>
      </c>
      <c r="E24" s="3">
        <v>0</v>
      </c>
      <c r="F24" s="3">
        <v>7</v>
      </c>
      <c r="G24" s="3">
        <v>15</v>
      </c>
      <c r="H24" s="3">
        <v>32</v>
      </c>
      <c r="I24" s="3">
        <v>20</v>
      </c>
      <c r="J24" s="3">
        <v>9</v>
      </c>
      <c r="K24" s="3">
        <v>5</v>
      </c>
      <c r="L24" s="3">
        <v>22</v>
      </c>
      <c r="M24" s="3">
        <v>15</v>
      </c>
      <c r="N24" s="3">
        <v>4</v>
      </c>
      <c r="O24" s="3">
        <v>7</v>
      </c>
      <c r="P24" s="3">
        <v>26</v>
      </c>
      <c r="Q24" s="3">
        <v>16</v>
      </c>
      <c r="R24" s="3">
        <v>18</v>
      </c>
      <c r="S24" s="3">
        <v>3</v>
      </c>
      <c r="T24" s="3">
        <v>12</v>
      </c>
      <c r="U24" s="3">
        <v>7</v>
      </c>
      <c r="V24" s="3">
        <v>4</v>
      </c>
      <c r="W24" s="3">
        <v>2</v>
      </c>
      <c r="X24" s="3">
        <v>0</v>
      </c>
      <c r="Y24" s="3">
        <v>0</v>
      </c>
      <c r="Z24" s="3">
        <v>0</v>
      </c>
      <c r="AA24" s="3">
        <v>0</v>
      </c>
      <c r="AB24" s="57">
        <f t="shared" si="0"/>
        <v>135</v>
      </c>
      <c r="AC24" s="57">
        <f t="shared" si="1"/>
        <v>90</v>
      </c>
      <c r="AD24" s="57">
        <f t="shared" si="2"/>
        <v>225</v>
      </c>
    </row>
    <row r="25" spans="1:30" ht="27.75">
      <c r="A25" s="132"/>
      <c r="B25" s="3" t="s">
        <v>94</v>
      </c>
      <c r="C25" s="26" t="s">
        <v>12</v>
      </c>
      <c r="D25" s="3">
        <v>24</v>
      </c>
      <c r="E25" s="3">
        <v>9</v>
      </c>
      <c r="F25" s="3">
        <v>13</v>
      </c>
      <c r="G25" s="3">
        <v>9</v>
      </c>
      <c r="H25" s="3">
        <v>27</v>
      </c>
      <c r="I25" s="3">
        <v>10</v>
      </c>
      <c r="J25" s="3">
        <v>8</v>
      </c>
      <c r="K25" s="3">
        <v>6</v>
      </c>
      <c r="L25" s="3">
        <v>12</v>
      </c>
      <c r="M25" s="3">
        <v>9</v>
      </c>
      <c r="N25" s="3">
        <v>10</v>
      </c>
      <c r="O25" s="3">
        <v>4</v>
      </c>
      <c r="P25" s="3">
        <v>15</v>
      </c>
      <c r="Q25" s="3">
        <v>5</v>
      </c>
      <c r="R25" s="3">
        <v>8</v>
      </c>
      <c r="S25" s="3">
        <v>1</v>
      </c>
      <c r="T25" s="3">
        <v>4</v>
      </c>
      <c r="U25" s="3">
        <v>4</v>
      </c>
      <c r="V25" s="3">
        <v>2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57">
        <f t="shared" si="0"/>
        <v>123</v>
      </c>
      <c r="AC25" s="57">
        <f t="shared" si="1"/>
        <v>57</v>
      </c>
      <c r="AD25" s="57">
        <f t="shared" si="2"/>
        <v>180</v>
      </c>
    </row>
    <row r="26" spans="1:30" ht="27.75">
      <c r="A26" s="132"/>
      <c r="B26" s="2" t="s">
        <v>83</v>
      </c>
      <c r="C26" s="27" t="s">
        <v>12</v>
      </c>
      <c r="D26" s="2">
        <f>D25+D24+D23+D22+D21+D20+D19+D18</f>
        <v>488</v>
      </c>
      <c r="E26" s="27">
        <f aca="true" t="shared" si="4" ref="E26:AA26">E25+E24+E23+E22+E21+E20+E19+E18</f>
        <v>142</v>
      </c>
      <c r="F26" s="27">
        <f t="shared" si="4"/>
        <v>144</v>
      </c>
      <c r="G26" s="27">
        <f t="shared" si="4"/>
        <v>103</v>
      </c>
      <c r="H26" s="27">
        <f t="shared" si="4"/>
        <v>243</v>
      </c>
      <c r="I26" s="27">
        <f t="shared" si="4"/>
        <v>143</v>
      </c>
      <c r="J26" s="27">
        <f t="shared" si="4"/>
        <v>136</v>
      </c>
      <c r="K26" s="27">
        <f t="shared" si="4"/>
        <v>69</v>
      </c>
      <c r="L26" s="27">
        <f t="shared" si="4"/>
        <v>170</v>
      </c>
      <c r="M26" s="27">
        <f t="shared" si="4"/>
        <v>91</v>
      </c>
      <c r="N26" s="27">
        <f t="shared" si="4"/>
        <v>115</v>
      </c>
      <c r="O26" s="27">
        <f t="shared" si="4"/>
        <v>45</v>
      </c>
      <c r="P26" s="27">
        <f t="shared" si="4"/>
        <v>145</v>
      </c>
      <c r="Q26" s="27">
        <f t="shared" si="4"/>
        <v>83</v>
      </c>
      <c r="R26" s="27">
        <f t="shared" si="4"/>
        <v>102</v>
      </c>
      <c r="S26" s="27">
        <f t="shared" si="4"/>
        <v>22</v>
      </c>
      <c r="T26" s="27">
        <f t="shared" si="4"/>
        <v>102</v>
      </c>
      <c r="U26" s="27">
        <f t="shared" si="4"/>
        <v>49</v>
      </c>
      <c r="V26" s="27">
        <f t="shared" si="4"/>
        <v>65</v>
      </c>
      <c r="W26" s="27">
        <f t="shared" si="4"/>
        <v>13</v>
      </c>
      <c r="X26" s="27">
        <f t="shared" si="4"/>
        <v>0</v>
      </c>
      <c r="Y26" s="27">
        <f t="shared" si="4"/>
        <v>0</v>
      </c>
      <c r="Z26" s="27">
        <f t="shared" si="4"/>
        <v>0</v>
      </c>
      <c r="AA26" s="27">
        <f t="shared" si="4"/>
        <v>0</v>
      </c>
      <c r="AB26" s="57">
        <f t="shared" si="0"/>
        <v>1710</v>
      </c>
      <c r="AC26" s="57">
        <f t="shared" si="1"/>
        <v>760</v>
      </c>
      <c r="AD26" s="57">
        <f t="shared" si="2"/>
        <v>2470</v>
      </c>
    </row>
    <row r="27" spans="1:30" ht="27.75">
      <c r="A27" s="131" t="s">
        <v>34</v>
      </c>
      <c r="B27" s="131"/>
      <c r="C27" s="26" t="s">
        <v>12</v>
      </c>
      <c r="D27" s="3">
        <v>60</v>
      </c>
      <c r="E27" s="3">
        <v>19</v>
      </c>
      <c r="F27" s="3">
        <v>25</v>
      </c>
      <c r="G27" s="3">
        <v>17</v>
      </c>
      <c r="H27" s="3">
        <v>79</v>
      </c>
      <c r="I27" s="3">
        <v>78</v>
      </c>
      <c r="J27" s="3">
        <v>45</v>
      </c>
      <c r="K27" s="3">
        <v>27</v>
      </c>
      <c r="L27" s="3">
        <v>69</v>
      </c>
      <c r="M27" s="3">
        <v>67</v>
      </c>
      <c r="N27" s="3">
        <v>40</v>
      </c>
      <c r="O27" s="3">
        <v>32</v>
      </c>
      <c r="P27" s="3">
        <v>55</v>
      </c>
      <c r="Q27" s="3">
        <v>51</v>
      </c>
      <c r="R27" s="3">
        <v>20</v>
      </c>
      <c r="S27" s="3">
        <v>32</v>
      </c>
      <c r="T27" s="3">
        <v>38</v>
      </c>
      <c r="U27" s="3">
        <v>27</v>
      </c>
      <c r="V27" s="3">
        <v>22</v>
      </c>
      <c r="W27" s="3">
        <v>12</v>
      </c>
      <c r="X27" s="3">
        <v>0</v>
      </c>
      <c r="Y27" s="3">
        <v>0</v>
      </c>
      <c r="Z27" s="3">
        <v>0</v>
      </c>
      <c r="AA27" s="3">
        <v>0</v>
      </c>
      <c r="AB27" s="57">
        <f t="shared" si="0"/>
        <v>453</v>
      </c>
      <c r="AC27" s="57">
        <f t="shared" si="1"/>
        <v>362</v>
      </c>
      <c r="AD27" s="57">
        <f t="shared" si="2"/>
        <v>815</v>
      </c>
    </row>
    <row r="28" spans="1:30" ht="27.75">
      <c r="A28" s="131" t="s">
        <v>36</v>
      </c>
      <c r="B28" s="131"/>
      <c r="C28" s="26" t="s">
        <v>12</v>
      </c>
      <c r="D28" s="3">
        <v>118</v>
      </c>
      <c r="E28" s="3">
        <v>69</v>
      </c>
      <c r="F28" s="3">
        <v>94</v>
      </c>
      <c r="G28" s="3">
        <v>68</v>
      </c>
      <c r="H28" s="3">
        <v>273</v>
      </c>
      <c r="I28" s="3">
        <v>131</v>
      </c>
      <c r="J28" s="3">
        <v>109</v>
      </c>
      <c r="K28" s="3">
        <v>55</v>
      </c>
      <c r="L28" s="3">
        <v>159</v>
      </c>
      <c r="M28" s="3">
        <v>95</v>
      </c>
      <c r="N28" s="3">
        <v>82</v>
      </c>
      <c r="O28" s="3">
        <v>36</v>
      </c>
      <c r="P28" s="3">
        <v>110</v>
      </c>
      <c r="Q28" s="3">
        <v>67</v>
      </c>
      <c r="R28" s="3">
        <v>54</v>
      </c>
      <c r="S28" s="3">
        <v>26</v>
      </c>
      <c r="T28" s="3">
        <v>21</v>
      </c>
      <c r="U28" s="3">
        <v>10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57">
        <f t="shared" si="0"/>
        <v>1020</v>
      </c>
      <c r="AC28" s="57">
        <f t="shared" si="1"/>
        <v>557</v>
      </c>
      <c r="AD28" s="57">
        <f t="shared" si="2"/>
        <v>1577</v>
      </c>
    </row>
    <row r="29" spans="1:30" ht="27.75">
      <c r="A29" s="131" t="s">
        <v>306</v>
      </c>
      <c r="B29" s="131"/>
      <c r="C29" s="26" t="s">
        <v>18</v>
      </c>
      <c r="D29" s="3">
        <v>112</v>
      </c>
      <c r="E29" s="3">
        <v>77</v>
      </c>
      <c r="F29" s="3">
        <v>104</v>
      </c>
      <c r="G29" s="3">
        <v>49</v>
      </c>
      <c r="H29" s="3">
        <v>120</v>
      </c>
      <c r="I29" s="3">
        <v>59</v>
      </c>
      <c r="J29" s="3">
        <v>54</v>
      </c>
      <c r="K29" s="3">
        <v>25</v>
      </c>
      <c r="L29" s="3">
        <v>69</v>
      </c>
      <c r="M29" s="3">
        <v>35</v>
      </c>
      <c r="N29" s="3">
        <v>37</v>
      </c>
      <c r="O29" s="3">
        <v>15</v>
      </c>
      <c r="P29" s="3">
        <v>49</v>
      </c>
      <c r="Q29" s="3">
        <v>20</v>
      </c>
      <c r="R29" s="3">
        <v>32</v>
      </c>
      <c r="S29" s="3">
        <v>20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57">
        <f t="shared" si="0"/>
        <v>577</v>
      </c>
      <c r="AC29" s="57">
        <f t="shared" si="1"/>
        <v>300</v>
      </c>
      <c r="AD29" s="57">
        <f t="shared" si="2"/>
        <v>877</v>
      </c>
    </row>
    <row r="30" spans="1:30" ht="27.75">
      <c r="A30" s="131" t="s">
        <v>98</v>
      </c>
      <c r="B30" s="131"/>
      <c r="C30" s="26" t="s">
        <v>12</v>
      </c>
      <c r="D30" s="3">
        <v>181</v>
      </c>
      <c r="E30" s="3">
        <v>134</v>
      </c>
      <c r="F30" s="3">
        <v>93</v>
      </c>
      <c r="G30" s="3">
        <v>109</v>
      </c>
      <c r="H30" s="3">
        <v>173</v>
      </c>
      <c r="I30" s="3">
        <v>196</v>
      </c>
      <c r="J30" s="3">
        <v>74</v>
      </c>
      <c r="K30" s="3">
        <v>93</v>
      </c>
      <c r="L30" s="3">
        <v>74</v>
      </c>
      <c r="M30" s="3">
        <v>121</v>
      </c>
      <c r="N30" s="3">
        <v>35</v>
      </c>
      <c r="O30" s="3">
        <v>75</v>
      </c>
      <c r="P30" s="3">
        <v>38</v>
      </c>
      <c r="Q30" s="3">
        <v>110</v>
      </c>
      <c r="R30" s="3">
        <v>25</v>
      </c>
      <c r="S30" s="3">
        <v>20</v>
      </c>
      <c r="T30" s="3">
        <v>36</v>
      </c>
      <c r="U30" s="3">
        <v>84</v>
      </c>
      <c r="V30" s="3">
        <v>25</v>
      </c>
      <c r="W30" s="3">
        <v>24</v>
      </c>
      <c r="X30" s="3">
        <v>0</v>
      </c>
      <c r="Y30" s="3">
        <v>0</v>
      </c>
      <c r="Z30" s="3">
        <v>0</v>
      </c>
      <c r="AA30" s="3">
        <v>0</v>
      </c>
      <c r="AB30" s="57">
        <f t="shared" si="0"/>
        <v>754</v>
      </c>
      <c r="AC30" s="57">
        <f t="shared" si="1"/>
        <v>966</v>
      </c>
      <c r="AD30" s="57">
        <f t="shared" si="2"/>
        <v>1720</v>
      </c>
    </row>
    <row r="31" spans="1:30" ht="27.75">
      <c r="A31" s="131" t="s">
        <v>37</v>
      </c>
      <c r="B31" s="131"/>
      <c r="C31" s="26" t="s">
        <v>12</v>
      </c>
      <c r="D31" s="3">
        <v>540</v>
      </c>
      <c r="E31" s="3">
        <v>217</v>
      </c>
      <c r="F31" s="3">
        <v>351</v>
      </c>
      <c r="G31" s="3">
        <v>170</v>
      </c>
      <c r="H31" s="3">
        <v>730</v>
      </c>
      <c r="I31" s="3">
        <v>364</v>
      </c>
      <c r="J31" s="3">
        <v>241</v>
      </c>
      <c r="K31" s="3">
        <v>153</v>
      </c>
      <c r="L31" s="3">
        <v>491</v>
      </c>
      <c r="M31" s="3">
        <v>233</v>
      </c>
      <c r="N31" s="3">
        <v>321</v>
      </c>
      <c r="O31" s="3">
        <v>101</v>
      </c>
      <c r="P31" s="3">
        <v>342</v>
      </c>
      <c r="Q31" s="3">
        <v>186</v>
      </c>
      <c r="R31" s="3">
        <v>180</v>
      </c>
      <c r="S31" s="3">
        <v>63</v>
      </c>
      <c r="T31" s="3">
        <v>98</v>
      </c>
      <c r="U31" s="3">
        <v>16</v>
      </c>
      <c r="V31" s="3">
        <v>0</v>
      </c>
      <c r="W31" s="3">
        <v>20</v>
      </c>
      <c r="X31" s="3">
        <v>0</v>
      </c>
      <c r="Y31" s="3">
        <v>0</v>
      </c>
      <c r="Z31" s="3">
        <v>0</v>
      </c>
      <c r="AA31" s="3">
        <v>0</v>
      </c>
      <c r="AB31" s="57">
        <f t="shared" si="0"/>
        <v>3294</v>
      </c>
      <c r="AC31" s="57">
        <f t="shared" si="1"/>
        <v>1523</v>
      </c>
      <c r="AD31" s="57">
        <f t="shared" si="2"/>
        <v>4817</v>
      </c>
    </row>
    <row r="32" spans="1:30" ht="27.75">
      <c r="A32" s="132" t="s">
        <v>38</v>
      </c>
      <c r="B32" s="3" t="s">
        <v>39</v>
      </c>
      <c r="C32" s="26" t="s">
        <v>12</v>
      </c>
      <c r="D32" s="3">
        <v>986</v>
      </c>
      <c r="E32" s="3">
        <v>1155</v>
      </c>
      <c r="F32" s="3">
        <v>146</v>
      </c>
      <c r="G32" s="3">
        <v>195</v>
      </c>
      <c r="H32" s="3">
        <v>261</v>
      </c>
      <c r="I32" s="3">
        <v>251</v>
      </c>
      <c r="J32" s="3">
        <v>146</v>
      </c>
      <c r="K32" s="3">
        <v>220</v>
      </c>
      <c r="L32" s="3">
        <v>274</v>
      </c>
      <c r="M32" s="3">
        <v>305</v>
      </c>
      <c r="N32" s="3">
        <v>129</v>
      </c>
      <c r="O32" s="3">
        <v>245</v>
      </c>
      <c r="P32" s="3">
        <v>115</v>
      </c>
      <c r="Q32" s="3">
        <v>220</v>
      </c>
      <c r="R32" s="3">
        <v>230</v>
      </c>
      <c r="S32" s="3">
        <v>144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57">
        <f t="shared" si="0"/>
        <v>2287</v>
      </c>
      <c r="AC32" s="57">
        <f t="shared" si="1"/>
        <v>2735</v>
      </c>
      <c r="AD32" s="57">
        <f t="shared" si="2"/>
        <v>5022</v>
      </c>
    </row>
    <row r="33" spans="1:30" ht="27.75">
      <c r="A33" s="132"/>
      <c r="B33" s="3" t="s">
        <v>40</v>
      </c>
      <c r="C33" s="26" t="s">
        <v>12</v>
      </c>
      <c r="D33" s="3">
        <v>506</v>
      </c>
      <c r="E33" s="3">
        <v>727</v>
      </c>
      <c r="F33" s="3">
        <v>121</v>
      </c>
      <c r="G33" s="3">
        <v>132</v>
      </c>
      <c r="H33" s="3">
        <v>248</v>
      </c>
      <c r="I33" s="3">
        <v>252</v>
      </c>
      <c r="J33" s="3">
        <v>148</v>
      </c>
      <c r="K33" s="3">
        <v>167</v>
      </c>
      <c r="L33" s="3">
        <v>205</v>
      </c>
      <c r="M33" s="3">
        <v>278</v>
      </c>
      <c r="N33" s="3">
        <v>120</v>
      </c>
      <c r="O33" s="3">
        <v>237</v>
      </c>
      <c r="P33" s="3">
        <v>78</v>
      </c>
      <c r="Q33" s="3">
        <v>169</v>
      </c>
      <c r="R33" s="3">
        <v>196</v>
      </c>
      <c r="S33" s="3">
        <v>140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57">
        <f t="shared" si="0"/>
        <v>1622</v>
      </c>
      <c r="AC33" s="57">
        <f t="shared" si="1"/>
        <v>2102</v>
      </c>
      <c r="AD33" s="57">
        <f t="shared" si="2"/>
        <v>3724</v>
      </c>
    </row>
    <row r="34" spans="1:30" ht="27.75">
      <c r="A34" s="132"/>
      <c r="B34" s="3" t="s">
        <v>41</v>
      </c>
      <c r="C34" s="26" t="s">
        <v>12</v>
      </c>
      <c r="D34" s="3">
        <v>200</v>
      </c>
      <c r="E34" s="3">
        <v>756</v>
      </c>
      <c r="F34" s="3">
        <v>31</v>
      </c>
      <c r="G34" s="3">
        <v>42</v>
      </c>
      <c r="H34" s="3">
        <v>79</v>
      </c>
      <c r="I34" s="3">
        <v>135</v>
      </c>
      <c r="J34" s="3">
        <v>67</v>
      </c>
      <c r="K34" s="3">
        <v>154</v>
      </c>
      <c r="L34" s="3">
        <v>115</v>
      </c>
      <c r="M34" s="3">
        <v>159</v>
      </c>
      <c r="N34" s="3">
        <v>90</v>
      </c>
      <c r="O34" s="3">
        <v>154</v>
      </c>
      <c r="P34" s="3">
        <v>69</v>
      </c>
      <c r="Q34" s="3">
        <v>84</v>
      </c>
      <c r="R34" s="3">
        <v>87</v>
      </c>
      <c r="S34" s="3">
        <v>91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57">
        <f t="shared" si="0"/>
        <v>738</v>
      </c>
      <c r="AC34" s="57">
        <f t="shared" si="1"/>
        <v>1575</v>
      </c>
      <c r="AD34" s="57">
        <f t="shared" si="2"/>
        <v>2313</v>
      </c>
    </row>
    <row r="35" spans="1:30" ht="27.75">
      <c r="A35" s="132"/>
      <c r="B35" s="3" t="s">
        <v>42</v>
      </c>
      <c r="C35" s="26" t="s">
        <v>12</v>
      </c>
      <c r="D35" s="3">
        <v>15</v>
      </c>
      <c r="E35" s="3">
        <v>13</v>
      </c>
      <c r="F35" s="3">
        <v>12</v>
      </c>
      <c r="G35" s="3">
        <v>12</v>
      </c>
      <c r="H35" s="3">
        <v>48</v>
      </c>
      <c r="I35" s="3">
        <v>36</v>
      </c>
      <c r="J35" s="3">
        <v>20</v>
      </c>
      <c r="K35" s="3">
        <v>30</v>
      </c>
      <c r="L35" s="3">
        <v>60</v>
      </c>
      <c r="M35" s="3">
        <v>49</v>
      </c>
      <c r="N35" s="3">
        <v>22</v>
      </c>
      <c r="O35" s="3">
        <v>24</v>
      </c>
      <c r="P35" s="3">
        <v>22</v>
      </c>
      <c r="Q35" s="3">
        <v>35</v>
      </c>
      <c r="R35" s="3">
        <v>46</v>
      </c>
      <c r="S35" s="3">
        <v>37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57">
        <f t="shared" si="0"/>
        <v>245</v>
      </c>
      <c r="AC35" s="57">
        <f t="shared" si="1"/>
        <v>236</v>
      </c>
      <c r="AD35" s="57">
        <f t="shared" si="2"/>
        <v>481</v>
      </c>
    </row>
    <row r="36" spans="1:30" ht="27.75">
      <c r="A36" s="132"/>
      <c r="B36" s="3" t="s">
        <v>99</v>
      </c>
      <c r="C36" s="26" t="s">
        <v>12</v>
      </c>
      <c r="D36" s="3">
        <v>55</v>
      </c>
      <c r="E36" s="3">
        <v>39</v>
      </c>
      <c r="F36" s="3">
        <v>18</v>
      </c>
      <c r="G36" s="3">
        <v>22</v>
      </c>
      <c r="H36" s="3">
        <v>62</v>
      </c>
      <c r="I36" s="3">
        <v>72</v>
      </c>
      <c r="J36" s="3">
        <v>29</v>
      </c>
      <c r="K36" s="3">
        <v>55</v>
      </c>
      <c r="L36" s="3">
        <v>67</v>
      </c>
      <c r="M36" s="3">
        <v>97</v>
      </c>
      <c r="N36" s="3">
        <v>48</v>
      </c>
      <c r="O36" s="3">
        <v>50</v>
      </c>
      <c r="P36" s="3">
        <v>26</v>
      </c>
      <c r="Q36" s="3">
        <v>49</v>
      </c>
      <c r="R36" s="3">
        <v>60</v>
      </c>
      <c r="S36" s="3">
        <v>30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57">
        <f t="shared" si="0"/>
        <v>365</v>
      </c>
      <c r="AC36" s="57">
        <f t="shared" si="1"/>
        <v>414</v>
      </c>
      <c r="AD36" s="57">
        <f t="shared" si="2"/>
        <v>779</v>
      </c>
    </row>
    <row r="37" spans="1:30" ht="27.75">
      <c r="A37" s="132"/>
      <c r="B37" s="3" t="s">
        <v>43</v>
      </c>
      <c r="C37" s="26" t="s">
        <v>12</v>
      </c>
      <c r="D37" s="3">
        <v>297</v>
      </c>
      <c r="E37" s="3">
        <v>258</v>
      </c>
      <c r="F37" s="3">
        <v>70</v>
      </c>
      <c r="G37" s="3">
        <v>70</v>
      </c>
      <c r="H37" s="3">
        <v>256</v>
      </c>
      <c r="I37" s="3">
        <v>209</v>
      </c>
      <c r="J37" s="3">
        <v>51</v>
      </c>
      <c r="K37" s="3">
        <v>104</v>
      </c>
      <c r="L37" s="3">
        <v>188</v>
      </c>
      <c r="M37" s="3">
        <v>87</v>
      </c>
      <c r="N37" s="3">
        <v>48</v>
      </c>
      <c r="O37" s="3">
        <v>90</v>
      </c>
      <c r="P37" s="3">
        <v>41</v>
      </c>
      <c r="Q37" s="3">
        <v>116</v>
      </c>
      <c r="R37" s="3">
        <v>127</v>
      </c>
      <c r="S37" s="3">
        <v>89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57">
        <f t="shared" si="0"/>
        <v>1078</v>
      </c>
      <c r="AC37" s="57">
        <f t="shared" si="1"/>
        <v>1023</v>
      </c>
      <c r="AD37" s="57">
        <f t="shared" si="2"/>
        <v>2101</v>
      </c>
    </row>
    <row r="38" spans="1:30" ht="27.75">
      <c r="A38" s="132"/>
      <c r="B38" s="3" t="s">
        <v>44</v>
      </c>
      <c r="C38" s="26" t="s">
        <v>12</v>
      </c>
      <c r="D38" s="3">
        <v>205</v>
      </c>
      <c r="E38" s="3">
        <v>261</v>
      </c>
      <c r="F38" s="3">
        <v>49</v>
      </c>
      <c r="G38" s="3">
        <v>37</v>
      </c>
      <c r="H38" s="3">
        <v>180</v>
      </c>
      <c r="I38" s="3">
        <v>167</v>
      </c>
      <c r="J38" s="3">
        <v>38</v>
      </c>
      <c r="K38" s="3">
        <v>96</v>
      </c>
      <c r="L38" s="3">
        <v>116</v>
      </c>
      <c r="M38" s="3">
        <v>95</v>
      </c>
      <c r="N38" s="3">
        <v>38</v>
      </c>
      <c r="O38" s="3">
        <v>90</v>
      </c>
      <c r="P38" s="3">
        <v>47</v>
      </c>
      <c r="Q38" s="3">
        <v>87</v>
      </c>
      <c r="R38" s="3">
        <v>107</v>
      </c>
      <c r="S38" s="3">
        <v>78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57">
        <f t="shared" si="0"/>
        <v>780</v>
      </c>
      <c r="AC38" s="57">
        <f t="shared" si="1"/>
        <v>911</v>
      </c>
      <c r="AD38" s="57">
        <f t="shared" si="2"/>
        <v>1691</v>
      </c>
    </row>
    <row r="39" spans="1:30" ht="27.75">
      <c r="A39" s="132"/>
      <c r="B39" s="3" t="s">
        <v>45</v>
      </c>
      <c r="C39" s="26" t="s">
        <v>12</v>
      </c>
      <c r="D39" s="3">
        <v>138</v>
      </c>
      <c r="E39" s="3">
        <v>187</v>
      </c>
      <c r="F39" s="3">
        <v>69</v>
      </c>
      <c r="G39" s="3">
        <v>79</v>
      </c>
      <c r="H39" s="3">
        <v>207</v>
      </c>
      <c r="I39" s="3">
        <v>108</v>
      </c>
      <c r="J39" s="3">
        <v>26</v>
      </c>
      <c r="K39" s="3">
        <v>102</v>
      </c>
      <c r="L39" s="3">
        <v>115</v>
      </c>
      <c r="M39" s="3">
        <v>94</v>
      </c>
      <c r="N39" s="3">
        <v>26</v>
      </c>
      <c r="O39" s="3">
        <v>51</v>
      </c>
      <c r="P39" s="3">
        <v>38</v>
      </c>
      <c r="Q39" s="3">
        <v>105</v>
      </c>
      <c r="R39" s="3">
        <v>83</v>
      </c>
      <c r="S39" s="3">
        <v>88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57">
        <f t="shared" si="0"/>
        <v>702</v>
      </c>
      <c r="AC39" s="57">
        <f t="shared" si="1"/>
        <v>814</v>
      </c>
      <c r="AD39" s="57">
        <f t="shared" si="2"/>
        <v>1516</v>
      </c>
    </row>
    <row r="40" spans="1:30" ht="27.75">
      <c r="A40" s="132"/>
      <c r="B40" s="3" t="s">
        <v>46</v>
      </c>
      <c r="C40" s="26" t="s">
        <v>12</v>
      </c>
      <c r="D40" s="3">
        <v>85</v>
      </c>
      <c r="E40" s="3">
        <v>163</v>
      </c>
      <c r="F40" s="3">
        <v>75</v>
      </c>
      <c r="G40" s="3">
        <v>74</v>
      </c>
      <c r="H40" s="3">
        <v>110</v>
      </c>
      <c r="I40" s="3">
        <v>142</v>
      </c>
      <c r="J40" s="3">
        <v>94</v>
      </c>
      <c r="K40" s="3">
        <v>79</v>
      </c>
      <c r="L40" s="3">
        <v>111</v>
      </c>
      <c r="M40" s="3">
        <v>139</v>
      </c>
      <c r="N40" s="3">
        <v>63</v>
      </c>
      <c r="O40" s="3">
        <v>111</v>
      </c>
      <c r="P40" s="3">
        <v>20</v>
      </c>
      <c r="Q40" s="3">
        <v>112</v>
      </c>
      <c r="R40" s="3">
        <v>86</v>
      </c>
      <c r="S40" s="3">
        <v>87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57">
        <f t="shared" si="0"/>
        <v>644</v>
      </c>
      <c r="AC40" s="57">
        <f t="shared" si="1"/>
        <v>907</v>
      </c>
      <c r="AD40" s="57">
        <f t="shared" si="2"/>
        <v>1551</v>
      </c>
    </row>
    <row r="41" spans="1:30" ht="27.75">
      <c r="A41" s="132"/>
      <c r="B41" s="3" t="s">
        <v>47</v>
      </c>
      <c r="C41" s="26" t="s">
        <v>12</v>
      </c>
      <c r="D41" s="3">
        <v>92</v>
      </c>
      <c r="E41" s="3">
        <v>62</v>
      </c>
      <c r="F41" s="3">
        <v>40</v>
      </c>
      <c r="G41" s="3">
        <v>29</v>
      </c>
      <c r="H41" s="3">
        <v>66</v>
      </c>
      <c r="I41" s="3">
        <v>87</v>
      </c>
      <c r="J41" s="3">
        <v>75</v>
      </c>
      <c r="K41" s="3">
        <v>72</v>
      </c>
      <c r="L41" s="3">
        <v>100</v>
      </c>
      <c r="M41" s="3">
        <v>72</v>
      </c>
      <c r="N41" s="3">
        <v>46</v>
      </c>
      <c r="O41" s="3">
        <v>87</v>
      </c>
      <c r="P41" s="3">
        <v>19</v>
      </c>
      <c r="Q41" s="3">
        <v>88</v>
      </c>
      <c r="R41" s="3">
        <v>65</v>
      </c>
      <c r="S41" s="3">
        <v>96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57">
        <f t="shared" si="0"/>
        <v>503</v>
      </c>
      <c r="AC41" s="57">
        <f t="shared" si="1"/>
        <v>593</v>
      </c>
      <c r="AD41" s="57">
        <f t="shared" si="2"/>
        <v>1096</v>
      </c>
    </row>
    <row r="42" spans="1:30" ht="27.75">
      <c r="A42" s="132"/>
      <c r="B42" s="2" t="s">
        <v>48</v>
      </c>
      <c r="C42" s="27" t="s">
        <v>12</v>
      </c>
      <c r="D42" s="2">
        <f>D41+D40+D39+D38+D37+D35+D36+D34+D33+D32</f>
        <v>2579</v>
      </c>
      <c r="E42" s="27">
        <f aca="true" t="shared" si="5" ref="E42:AA42">E41+E40+E39+E38+E37+E35+E36+E34+E33+E32</f>
        <v>3621</v>
      </c>
      <c r="F42" s="27">
        <f t="shared" si="5"/>
        <v>631</v>
      </c>
      <c r="G42" s="27">
        <f t="shared" si="5"/>
        <v>692</v>
      </c>
      <c r="H42" s="27">
        <f t="shared" si="5"/>
        <v>1517</v>
      </c>
      <c r="I42" s="27">
        <f t="shared" si="5"/>
        <v>1459</v>
      </c>
      <c r="J42" s="27">
        <f t="shared" si="5"/>
        <v>694</v>
      </c>
      <c r="K42" s="27">
        <f t="shared" si="5"/>
        <v>1079</v>
      </c>
      <c r="L42" s="27">
        <f t="shared" si="5"/>
        <v>1351</v>
      </c>
      <c r="M42" s="27">
        <f t="shared" si="5"/>
        <v>1375</v>
      </c>
      <c r="N42" s="27">
        <f t="shared" si="5"/>
        <v>630</v>
      </c>
      <c r="O42" s="27">
        <f t="shared" si="5"/>
        <v>1139</v>
      </c>
      <c r="P42" s="27">
        <f t="shared" si="5"/>
        <v>475</v>
      </c>
      <c r="Q42" s="27">
        <f t="shared" si="5"/>
        <v>1065</v>
      </c>
      <c r="R42" s="27">
        <f t="shared" si="5"/>
        <v>1087</v>
      </c>
      <c r="S42" s="27">
        <f t="shared" si="5"/>
        <v>880</v>
      </c>
      <c r="T42" s="27">
        <f t="shared" si="5"/>
        <v>0</v>
      </c>
      <c r="U42" s="27">
        <f t="shared" si="5"/>
        <v>0</v>
      </c>
      <c r="V42" s="27">
        <f t="shared" si="5"/>
        <v>0</v>
      </c>
      <c r="W42" s="27">
        <f t="shared" si="5"/>
        <v>0</v>
      </c>
      <c r="X42" s="27">
        <f t="shared" si="5"/>
        <v>0</v>
      </c>
      <c r="Y42" s="27">
        <f t="shared" si="5"/>
        <v>0</v>
      </c>
      <c r="Z42" s="27">
        <f t="shared" si="5"/>
        <v>0</v>
      </c>
      <c r="AA42" s="27">
        <f t="shared" si="5"/>
        <v>0</v>
      </c>
      <c r="AB42" s="57">
        <f t="shared" si="0"/>
        <v>8964</v>
      </c>
      <c r="AC42" s="57">
        <f t="shared" si="1"/>
        <v>11310</v>
      </c>
      <c r="AD42" s="57">
        <f t="shared" si="2"/>
        <v>20274</v>
      </c>
    </row>
    <row r="43" spans="1:30" ht="27.75">
      <c r="A43" s="132" t="s">
        <v>49</v>
      </c>
      <c r="B43" s="26" t="s">
        <v>236</v>
      </c>
      <c r="C43" s="26" t="s">
        <v>18</v>
      </c>
      <c r="D43" s="3">
        <v>110</v>
      </c>
      <c r="E43" s="3">
        <v>273</v>
      </c>
      <c r="F43" s="3">
        <v>155</v>
      </c>
      <c r="G43" s="3">
        <v>110</v>
      </c>
      <c r="H43" s="3">
        <v>272</v>
      </c>
      <c r="I43" s="3">
        <v>323</v>
      </c>
      <c r="J43" s="3">
        <v>127</v>
      </c>
      <c r="K43" s="3">
        <v>232</v>
      </c>
      <c r="L43" s="3">
        <v>237</v>
      </c>
      <c r="M43" s="3">
        <v>212</v>
      </c>
      <c r="N43" s="3">
        <v>98</v>
      </c>
      <c r="O43" s="3">
        <v>135</v>
      </c>
      <c r="P43" s="3">
        <v>106</v>
      </c>
      <c r="Q43" s="3">
        <v>92</v>
      </c>
      <c r="R43" s="3">
        <v>24</v>
      </c>
      <c r="S43" s="3">
        <v>18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57">
        <f t="shared" si="0"/>
        <v>1129</v>
      </c>
      <c r="AC43" s="57">
        <f t="shared" si="1"/>
        <v>1395</v>
      </c>
      <c r="AD43" s="57">
        <f t="shared" si="2"/>
        <v>2524</v>
      </c>
    </row>
    <row r="44" spans="1:30" ht="27.75">
      <c r="A44" s="132"/>
      <c r="B44" s="26" t="s">
        <v>307</v>
      </c>
      <c r="C44" s="26" t="s">
        <v>18</v>
      </c>
      <c r="D44" s="3">
        <v>38</v>
      </c>
      <c r="E44" s="3">
        <v>100</v>
      </c>
      <c r="F44" s="3">
        <v>108</v>
      </c>
      <c r="G44" s="3">
        <v>95</v>
      </c>
      <c r="H44" s="3">
        <v>217</v>
      </c>
      <c r="I44" s="3">
        <v>263</v>
      </c>
      <c r="J44" s="3">
        <v>82</v>
      </c>
      <c r="K44" s="3">
        <v>199</v>
      </c>
      <c r="L44" s="3">
        <v>186</v>
      </c>
      <c r="M44" s="3">
        <v>124</v>
      </c>
      <c r="N44" s="3">
        <v>64</v>
      </c>
      <c r="O44" s="3">
        <v>80</v>
      </c>
      <c r="P44" s="3">
        <v>78</v>
      </c>
      <c r="Q44" s="3">
        <v>66</v>
      </c>
      <c r="R44" s="3">
        <v>15</v>
      </c>
      <c r="S44" s="3">
        <v>11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57">
        <f t="shared" si="0"/>
        <v>788</v>
      </c>
      <c r="AC44" s="57">
        <f t="shared" si="1"/>
        <v>938</v>
      </c>
      <c r="AD44" s="57">
        <f t="shared" si="2"/>
        <v>1726</v>
      </c>
    </row>
    <row r="45" spans="1:30" ht="27.75">
      <c r="A45" s="132"/>
      <c r="B45" s="3" t="s">
        <v>101</v>
      </c>
      <c r="C45" s="26" t="s">
        <v>18</v>
      </c>
      <c r="D45" s="3">
        <v>159</v>
      </c>
      <c r="E45" s="3">
        <v>325</v>
      </c>
      <c r="F45" s="3">
        <v>87</v>
      </c>
      <c r="G45" s="3">
        <v>79</v>
      </c>
      <c r="H45" s="3">
        <v>184</v>
      </c>
      <c r="I45" s="3">
        <v>254</v>
      </c>
      <c r="J45" s="3">
        <v>30</v>
      </c>
      <c r="K45" s="3">
        <v>64</v>
      </c>
      <c r="L45" s="3">
        <v>49</v>
      </c>
      <c r="M45" s="3">
        <v>97</v>
      </c>
      <c r="N45" s="3">
        <v>45</v>
      </c>
      <c r="O45" s="3">
        <v>34</v>
      </c>
      <c r="P45" s="3">
        <v>41</v>
      </c>
      <c r="Q45" s="3">
        <v>32</v>
      </c>
      <c r="R45" s="3">
        <v>13</v>
      </c>
      <c r="S45" s="3">
        <v>7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57">
        <f t="shared" si="0"/>
        <v>608</v>
      </c>
      <c r="AC45" s="57">
        <f t="shared" si="1"/>
        <v>892</v>
      </c>
      <c r="AD45" s="57">
        <f t="shared" si="2"/>
        <v>1500</v>
      </c>
    </row>
    <row r="46" spans="1:30" ht="27.75">
      <c r="A46" s="132"/>
      <c r="B46" s="2" t="s">
        <v>50</v>
      </c>
      <c r="C46" s="27" t="s">
        <v>18</v>
      </c>
      <c r="D46" s="2">
        <f>D45+D44+D43</f>
        <v>307</v>
      </c>
      <c r="E46" s="27">
        <f aca="true" t="shared" si="6" ref="E46:AA46">E45+E44+E43</f>
        <v>698</v>
      </c>
      <c r="F46" s="27">
        <f t="shared" si="6"/>
        <v>350</v>
      </c>
      <c r="G46" s="27">
        <f t="shared" si="6"/>
        <v>284</v>
      </c>
      <c r="H46" s="27">
        <f t="shared" si="6"/>
        <v>673</v>
      </c>
      <c r="I46" s="27">
        <f t="shared" si="6"/>
        <v>840</v>
      </c>
      <c r="J46" s="27">
        <f t="shared" si="6"/>
        <v>239</v>
      </c>
      <c r="K46" s="27">
        <f t="shared" si="6"/>
        <v>495</v>
      </c>
      <c r="L46" s="27">
        <f t="shared" si="6"/>
        <v>472</v>
      </c>
      <c r="M46" s="27">
        <f t="shared" si="6"/>
        <v>433</v>
      </c>
      <c r="N46" s="27">
        <f t="shared" si="6"/>
        <v>207</v>
      </c>
      <c r="O46" s="27">
        <f t="shared" si="6"/>
        <v>249</v>
      </c>
      <c r="P46" s="27">
        <f t="shared" si="6"/>
        <v>225</v>
      </c>
      <c r="Q46" s="27">
        <f t="shared" si="6"/>
        <v>190</v>
      </c>
      <c r="R46" s="27">
        <f t="shared" si="6"/>
        <v>52</v>
      </c>
      <c r="S46" s="27">
        <f t="shared" si="6"/>
        <v>36</v>
      </c>
      <c r="T46" s="27">
        <f t="shared" si="6"/>
        <v>0</v>
      </c>
      <c r="U46" s="27">
        <f t="shared" si="6"/>
        <v>0</v>
      </c>
      <c r="V46" s="27">
        <f t="shared" si="6"/>
        <v>0</v>
      </c>
      <c r="W46" s="27">
        <f t="shared" si="6"/>
        <v>0</v>
      </c>
      <c r="X46" s="27">
        <f t="shared" si="6"/>
        <v>0</v>
      </c>
      <c r="Y46" s="27">
        <f t="shared" si="6"/>
        <v>0</v>
      </c>
      <c r="Z46" s="27">
        <f t="shared" si="6"/>
        <v>0</v>
      </c>
      <c r="AA46" s="27">
        <f t="shared" si="6"/>
        <v>0</v>
      </c>
      <c r="AB46" s="57">
        <f t="shared" si="0"/>
        <v>2525</v>
      </c>
      <c r="AC46" s="57">
        <f t="shared" si="1"/>
        <v>3225</v>
      </c>
      <c r="AD46" s="57">
        <f t="shared" si="2"/>
        <v>5750</v>
      </c>
    </row>
    <row r="47" spans="1:30" ht="27.75">
      <c r="A47" s="132" t="s">
        <v>51</v>
      </c>
      <c r="B47" s="3" t="s">
        <v>52</v>
      </c>
      <c r="C47" s="26" t="s">
        <v>12</v>
      </c>
      <c r="D47" s="3">
        <v>168</v>
      </c>
      <c r="E47" s="3">
        <v>135</v>
      </c>
      <c r="F47" s="3">
        <v>28</v>
      </c>
      <c r="G47" s="3">
        <v>44</v>
      </c>
      <c r="H47" s="3">
        <v>164</v>
      </c>
      <c r="I47" s="3">
        <v>152</v>
      </c>
      <c r="J47" s="3">
        <v>46</v>
      </c>
      <c r="K47" s="3">
        <v>28</v>
      </c>
      <c r="L47" s="3">
        <v>51</v>
      </c>
      <c r="M47" s="3">
        <v>95</v>
      </c>
      <c r="N47" s="3">
        <v>35</v>
      </c>
      <c r="O47" s="3">
        <v>34</v>
      </c>
      <c r="P47" s="3">
        <v>18</v>
      </c>
      <c r="Q47" s="3">
        <v>20</v>
      </c>
      <c r="R47" s="3">
        <v>82</v>
      </c>
      <c r="S47" s="3">
        <v>31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57">
        <f t="shared" si="0"/>
        <v>592</v>
      </c>
      <c r="AC47" s="57">
        <f t="shared" si="1"/>
        <v>539</v>
      </c>
      <c r="AD47" s="57">
        <f t="shared" si="2"/>
        <v>1131</v>
      </c>
    </row>
    <row r="48" spans="1:30" ht="27.75">
      <c r="A48" s="132"/>
      <c r="B48" s="3" t="s">
        <v>35</v>
      </c>
      <c r="C48" s="26" t="s">
        <v>12</v>
      </c>
      <c r="D48" s="3">
        <v>295</v>
      </c>
      <c r="E48" s="3">
        <v>172</v>
      </c>
      <c r="F48" s="3">
        <v>48</v>
      </c>
      <c r="G48" s="3">
        <v>88</v>
      </c>
      <c r="H48" s="3">
        <v>172</v>
      </c>
      <c r="I48" s="3">
        <v>169</v>
      </c>
      <c r="J48" s="3">
        <v>48</v>
      </c>
      <c r="K48" s="3">
        <v>55</v>
      </c>
      <c r="L48" s="3">
        <v>49</v>
      </c>
      <c r="M48" s="3">
        <v>69</v>
      </c>
      <c r="N48" s="3">
        <v>31</v>
      </c>
      <c r="O48" s="3">
        <v>45</v>
      </c>
      <c r="P48" s="3">
        <v>41</v>
      </c>
      <c r="Q48" s="3">
        <v>40</v>
      </c>
      <c r="R48" s="3">
        <v>85</v>
      </c>
      <c r="S48" s="3">
        <v>50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57">
        <f t="shared" si="0"/>
        <v>769</v>
      </c>
      <c r="AC48" s="57">
        <f t="shared" si="1"/>
        <v>688</v>
      </c>
      <c r="AD48" s="57">
        <f t="shared" si="2"/>
        <v>1457</v>
      </c>
    </row>
    <row r="49" spans="1:30" ht="27.75">
      <c r="A49" s="132"/>
      <c r="B49" s="3" t="s">
        <v>53</v>
      </c>
      <c r="C49" s="26" t="s">
        <v>12</v>
      </c>
      <c r="D49" s="3">
        <v>245</v>
      </c>
      <c r="E49" s="3">
        <v>157</v>
      </c>
      <c r="F49" s="3">
        <v>52</v>
      </c>
      <c r="G49" s="3">
        <v>82</v>
      </c>
      <c r="H49" s="3">
        <v>155</v>
      </c>
      <c r="I49" s="3">
        <v>182</v>
      </c>
      <c r="J49" s="3">
        <v>70</v>
      </c>
      <c r="K49" s="3">
        <v>76</v>
      </c>
      <c r="L49" s="3">
        <v>83</v>
      </c>
      <c r="M49" s="3">
        <v>220</v>
      </c>
      <c r="N49" s="3">
        <v>57</v>
      </c>
      <c r="O49" s="3">
        <v>101</v>
      </c>
      <c r="P49" s="3">
        <v>53</v>
      </c>
      <c r="Q49" s="3">
        <v>50</v>
      </c>
      <c r="R49" s="3">
        <v>100</v>
      </c>
      <c r="S49" s="3">
        <v>84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57">
        <f t="shared" si="0"/>
        <v>815</v>
      </c>
      <c r="AC49" s="57">
        <f t="shared" si="1"/>
        <v>952</v>
      </c>
      <c r="AD49" s="57">
        <f t="shared" si="2"/>
        <v>1767</v>
      </c>
    </row>
    <row r="50" spans="1:30" ht="27.75">
      <c r="A50" s="132"/>
      <c r="B50" s="3" t="s">
        <v>54</v>
      </c>
      <c r="C50" s="26" t="s">
        <v>12</v>
      </c>
      <c r="D50" s="3">
        <v>45</v>
      </c>
      <c r="E50" s="3">
        <v>56</v>
      </c>
      <c r="F50" s="3">
        <v>37</v>
      </c>
      <c r="G50" s="3">
        <v>54</v>
      </c>
      <c r="H50" s="3">
        <v>50</v>
      </c>
      <c r="I50" s="3">
        <v>45</v>
      </c>
      <c r="J50" s="3">
        <v>28</v>
      </c>
      <c r="K50" s="3">
        <v>40</v>
      </c>
      <c r="L50" s="3">
        <v>29</v>
      </c>
      <c r="M50" s="3">
        <v>42</v>
      </c>
      <c r="N50" s="3">
        <v>19</v>
      </c>
      <c r="O50" s="3">
        <v>54</v>
      </c>
      <c r="P50" s="3">
        <v>22</v>
      </c>
      <c r="Q50" s="3">
        <v>29</v>
      </c>
      <c r="R50" s="3">
        <v>30</v>
      </c>
      <c r="S50" s="3">
        <v>25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57">
        <f t="shared" si="0"/>
        <v>260</v>
      </c>
      <c r="AC50" s="57">
        <f t="shared" si="1"/>
        <v>345</v>
      </c>
      <c r="AD50" s="57">
        <f t="shared" si="2"/>
        <v>605</v>
      </c>
    </row>
    <row r="51" spans="1:30" ht="27.75">
      <c r="A51" s="132"/>
      <c r="B51" s="3" t="s">
        <v>55</v>
      </c>
      <c r="C51" s="26" t="s">
        <v>12</v>
      </c>
      <c r="D51" s="3">
        <v>23</v>
      </c>
      <c r="E51" s="3">
        <v>7</v>
      </c>
      <c r="F51" s="3">
        <v>26</v>
      </c>
      <c r="G51" s="3">
        <v>24</v>
      </c>
      <c r="H51" s="3">
        <v>55</v>
      </c>
      <c r="I51" s="3">
        <v>65</v>
      </c>
      <c r="J51" s="3">
        <v>31</v>
      </c>
      <c r="K51" s="3">
        <v>12</v>
      </c>
      <c r="L51" s="3">
        <v>28</v>
      </c>
      <c r="M51" s="3">
        <v>46</v>
      </c>
      <c r="N51" s="3">
        <v>10</v>
      </c>
      <c r="O51" s="3">
        <v>16</v>
      </c>
      <c r="P51" s="3">
        <v>10</v>
      </c>
      <c r="Q51" s="3">
        <v>10</v>
      </c>
      <c r="R51" s="3">
        <v>8</v>
      </c>
      <c r="S51" s="3">
        <v>8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57">
        <f t="shared" si="0"/>
        <v>191</v>
      </c>
      <c r="AC51" s="57">
        <f t="shared" si="1"/>
        <v>188</v>
      </c>
      <c r="AD51" s="57">
        <f t="shared" si="2"/>
        <v>379</v>
      </c>
    </row>
    <row r="52" spans="1:30" ht="27.75">
      <c r="A52" s="132"/>
      <c r="B52" s="3" t="s">
        <v>56</v>
      </c>
      <c r="C52" s="26" t="s">
        <v>12</v>
      </c>
      <c r="D52" s="3">
        <v>78</v>
      </c>
      <c r="E52" s="3">
        <v>177</v>
      </c>
      <c r="F52" s="3">
        <v>37</v>
      </c>
      <c r="G52" s="3">
        <v>43</v>
      </c>
      <c r="H52" s="3">
        <v>57</v>
      </c>
      <c r="I52" s="3">
        <v>90</v>
      </c>
      <c r="J52" s="3">
        <v>23</v>
      </c>
      <c r="K52" s="3">
        <v>24</v>
      </c>
      <c r="L52" s="3">
        <v>32</v>
      </c>
      <c r="M52" s="3">
        <v>45</v>
      </c>
      <c r="N52" s="3">
        <v>22</v>
      </c>
      <c r="O52" s="3">
        <v>13</v>
      </c>
      <c r="P52" s="3">
        <v>10</v>
      </c>
      <c r="Q52" s="3">
        <v>11</v>
      </c>
      <c r="R52" s="3">
        <v>8</v>
      </c>
      <c r="S52" s="3">
        <v>9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57">
        <f t="shared" si="0"/>
        <v>267</v>
      </c>
      <c r="AC52" s="57">
        <f t="shared" si="1"/>
        <v>412</v>
      </c>
      <c r="AD52" s="57">
        <f t="shared" si="2"/>
        <v>679</v>
      </c>
    </row>
    <row r="53" spans="1:30" ht="27.75">
      <c r="A53" s="132"/>
      <c r="B53" s="2" t="s">
        <v>33</v>
      </c>
      <c r="C53" s="27" t="s">
        <v>12</v>
      </c>
      <c r="D53" s="2">
        <f>D52+D51+D50+D49+D48+D47</f>
        <v>854</v>
      </c>
      <c r="E53" s="27">
        <f aca="true" t="shared" si="7" ref="E53:AA53">E52+E51+E50+E49+E48+E47</f>
        <v>704</v>
      </c>
      <c r="F53" s="27">
        <f t="shared" si="7"/>
        <v>228</v>
      </c>
      <c r="G53" s="27">
        <f t="shared" si="7"/>
        <v>335</v>
      </c>
      <c r="H53" s="27">
        <f t="shared" si="7"/>
        <v>653</v>
      </c>
      <c r="I53" s="27">
        <f t="shared" si="7"/>
        <v>703</v>
      </c>
      <c r="J53" s="27">
        <f t="shared" si="7"/>
        <v>246</v>
      </c>
      <c r="K53" s="27">
        <f t="shared" si="7"/>
        <v>235</v>
      </c>
      <c r="L53" s="27">
        <f t="shared" si="7"/>
        <v>272</v>
      </c>
      <c r="M53" s="27">
        <f t="shared" si="7"/>
        <v>517</v>
      </c>
      <c r="N53" s="27">
        <f t="shared" si="7"/>
        <v>174</v>
      </c>
      <c r="O53" s="27">
        <f t="shared" si="7"/>
        <v>263</v>
      </c>
      <c r="P53" s="27">
        <f t="shared" si="7"/>
        <v>154</v>
      </c>
      <c r="Q53" s="27">
        <f t="shared" si="7"/>
        <v>160</v>
      </c>
      <c r="R53" s="27">
        <f t="shared" si="7"/>
        <v>313</v>
      </c>
      <c r="S53" s="27">
        <f t="shared" si="7"/>
        <v>207</v>
      </c>
      <c r="T53" s="27">
        <f t="shared" si="7"/>
        <v>0</v>
      </c>
      <c r="U53" s="27">
        <f t="shared" si="7"/>
        <v>0</v>
      </c>
      <c r="V53" s="27">
        <f t="shared" si="7"/>
        <v>0</v>
      </c>
      <c r="W53" s="27">
        <f t="shared" si="7"/>
        <v>0</v>
      </c>
      <c r="X53" s="27">
        <f t="shared" si="7"/>
        <v>0</v>
      </c>
      <c r="Y53" s="27">
        <f t="shared" si="7"/>
        <v>0</v>
      </c>
      <c r="Z53" s="27">
        <f t="shared" si="7"/>
        <v>0</v>
      </c>
      <c r="AA53" s="27">
        <f t="shared" si="7"/>
        <v>0</v>
      </c>
      <c r="AB53" s="57">
        <f t="shared" si="0"/>
        <v>2894</v>
      </c>
      <c r="AC53" s="57">
        <f t="shared" si="1"/>
        <v>3124</v>
      </c>
      <c r="AD53" s="57">
        <f t="shared" si="2"/>
        <v>6018</v>
      </c>
    </row>
    <row r="54" spans="1:30" ht="27.75">
      <c r="A54" s="132" t="s">
        <v>308</v>
      </c>
      <c r="B54" s="3" t="s">
        <v>53</v>
      </c>
      <c r="C54" s="26" t="s">
        <v>18</v>
      </c>
      <c r="D54" s="3">
        <v>27</v>
      </c>
      <c r="E54" s="3">
        <v>14</v>
      </c>
      <c r="F54" s="3">
        <v>34</v>
      </c>
      <c r="G54" s="3">
        <v>41</v>
      </c>
      <c r="H54" s="3">
        <v>25</v>
      </c>
      <c r="I54" s="3">
        <v>35</v>
      </c>
      <c r="J54" s="3">
        <v>10</v>
      </c>
      <c r="K54" s="3">
        <v>9</v>
      </c>
      <c r="L54" s="3">
        <v>28</v>
      </c>
      <c r="M54" s="3">
        <v>30</v>
      </c>
      <c r="N54" s="3">
        <v>9</v>
      </c>
      <c r="O54" s="3">
        <v>16</v>
      </c>
      <c r="P54" s="3">
        <v>6</v>
      </c>
      <c r="Q54" s="3">
        <v>21</v>
      </c>
      <c r="R54" s="3">
        <v>7</v>
      </c>
      <c r="S54" s="3">
        <v>10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57">
        <f t="shared" si="0"/>
        <v>146</v>
      </c>
      <c r="AC54" s="57">
        <f t="shared" si="1"/>
        <v>176</v>
      </c>
      <c r="AD54" s="57">
        <f t="shared" si="2"/>
        <v>322</v>
      </c>
    </row>
    <row r="55" spans="1:30" ht="27.75">
      <c r="A55" s="132"/>
      <c r="B55" s="3" t="s">
        <v>119</v>
      </c>
      <c r="C55" s="26" t="s">
        <v>18</v>
      </c>
      <c r="D55" s="3">
        <v>24</v>
      </c>
      <c r="E55" s="3">
        <v>11</v>
      </c>
      <c r="F55" s="3">
        <v>23</v>
      </c>
      <c r="G55" s="3">
        <v>22</v>
      </c>
      <c r="H55" s="3">
        <v>20</v>
      </c>
      <c r="I55" s="3">
        <v>24</v>
      </c>
      <c r="J55" s="3">
        <v>9</v>
      </c>
      <c r="K55" s="3">
        <v>5</v>
      </c>
      <c r="L55" s="3">
        <v>8</v>
      </c>
      <c r="M55" s="3">
        <v>19</v>
      </c>
      <c r="N55" s="3">
        <v>5</v>
      </c>
      <c r="O55" s="3">
        <v>6</v>
      </c>
      <c r="P55" s="3">
        <v>4</v>
      </c>
      <c r="Q55" s="3">
        <v>12</v>
      </c>
      <c r="R55" s="3">
        <v>0</v>
      </c>
      <c r="S55" s="3">
        <v>5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57">
        <f t="shared" si="0"/>
        <v>93</v>
      </c>
      <c r="AC55" s="57">
        <f t="shared" si="1"/>
        <v>104</v>
      </c>
      <c r="AD55" s="57">
        <f t="shared" si="2"/>
        <v>197</v>
      </c>
    </row>
    <row r="56" spans="1:30" ht="27.75">
      <c r="A56" s="132"/>
      <c r="B56" s="2" t="s">
        <v>83</v>
      </c>
      <c r="C56" s="27" t="s">
        <v>18</v>
      </c>
      <c r="D56" s="2">
        <f>D55+D54</f>
        <v>51</v>
      </c>
      <c r="E56" s="27">
        <f aca="true" t="shared" si="8" ref="E56:AA56">E55+E54</f>
        <v>25</v>
      </c>
      <c r="F56" s="27">
        <f t="shared" si="8"/>
        <v>57</v>
      </c>
      <c r="G56" s="27">
        <f t="shared" si="8"/>
        <v>63</v>
      </c>
      <c r="H56" s="27">
        <f t="shared" si="8"/>
        <v>45</v>
      </c>
      <c r="I56" s="27">
        <f t="shared" si="8"/>
        <v>59</v>
      </c>
      <c r="J56" s="27">
        <f t="shared" si="8"/>
        <v>19</v>
      </c>
      <c r="K56" s="27">
        <f t="shared" si="8"/>
        <v>14</v>
      </c>
      <c r="L56" s="27">
        <f t="shared" si="8"/>
        <v>36</v>
      </c>
      <c r="M56" s="27">
        <f t="shared" si="8"/>
        <v>49</v>
      </c>
      <c r="N56" s="27">
        <f t="shared" si="8"/>
        <v>14</v>
      </c>
      <c r="O56" s="27">
        <f t="shared" si="8"/>
        <v>22</v>
      </c>
      <c r="P56" s="27">
        <f t="shared" si="8"/>
        <v>10</v>
      </c>
      <c r="Q56" s="27">
        <f t="shared" si="8"/>
        <v>33</v>
      </c>
      <c r="R56" s="27">
        <f t="shared" si="8"/>
        <v>7</v>
      </c>
      <c r="S56" s="27">
        <f t="shared" si="8"/>
        <v>15</v>
      </c>
      <c r="T56" s="27">
        <f t="shared" si="8"/>
        <v>0</v>
      </c>
      <c r="U56" s="27">
        <f t="shared" si="8"/>
        <v>0</v>
      </c>
      <c r="V56" s="27">
        <f t="shared" si="8"/>
        <v>0</v>
      </c>
      <c r="W56" s="27">
        <f t="shared" si="8"/>
        <v>0</v>
      </c>
      <c r="X56" s="27">
        <f t="shared" si="8"/>
        <v>0</v>
      </c>
      <c r="Y56" s="27">
        <f t="shared" si="8"/>
        <v>0</v>
      </c>
      <c r="Z56" s="27">
        <f t="shared" si="8"/>
        <v>0</v>
      </c>
      <c r="AA56" s="27">
        <f t="shared" si="8"/>
        <v>0</v>
      </c>
      <c r="AB56" s="57">
        <f t="shared" si="0"/>
        <v>239</v>
      </c>
      <c r="AC56" s="57">
        <f t="shared" si="1"/>
        <v>280</v>
      </c>
      <c r="AD56" s="57">
        <f t="shared" si="2"/>
        <v>519</v>
      </c>
    </row>
    <row r="57" spans="1:30" ht="27.75">
      <c r="A57" s="131" t="s">
        <v>57</v>
      </c>
      <c r="B57" s="131"/>
      <c r="C57" s="26" t="s">
        <v>12</v>
      </c>
      <c r="D57" s="3">
        <v>1290</v>
      </c>
      <c r="E57" s="3">
        <v>545</v>
      </c>
      <c r="F57" s="3">
        <v>867</v>
      </c>
      <c r="G57" s="3">
        <v>209</v>
      </c>
      <c r="H57" s="3">
        <v>985</v>
      </c>
      <c r="I57" s="3">
        <v>271</v>
      </c>
      <c r="J57" s="3">
        <v>498</v>
      </c>
      <c r="K57" s="3">
        <v>144</v>
      </c>
      <c r="L57" s="3">
        <v>619</v>
      </c>
      <c r="M57" s="3">
        <v>118</v>
      </c>
      <c r="N57" s="3">
        <v>275</v>
      </c>
      <c r="O57" s="3">
        <v>95</v>
      </c>
      <c r="P57" s="3">
        <v>549</v>
      </c>
      <c r="Q57" s="3">
        <v>96</v>
      </c>
      <c r="R57" s="3">
        <v>79</v>
      </c>
      <c r="S57" s="3">
        <v>67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57">
        <f t="shared" si="0"/>
        <v>5162</v>
      </c>
      <c r="AC57" s="57">
        <f t="shared" si="1"/>
        <v>1545</v>
      </c>
      <c r="AD57" s="57">
        <f t="shared" si="2"/>
        <v>6707</v>
      </c>
    </row>
    <row r="58" spans="1:30" ht="27.75">
      <c r="A58" s="131" t="s">
        <v>310</v>
      </c>
      <c r="B58" s="131"/>
      <c r="C58" s="26" t="s">
        <v>18</v>
      </c>
      <c r="D58" s="3">
        <v>258</v>
      </c>
      <c r="E58" s="3">
        <v>261</v>
      </c>
      <c r="F58" s="3">
        <v>132</v>
      </c>
      <c r="G58" s="3">
        <v>42</v>
      </c>
      <c r="H58" s="3">
        <v>196</v>
      </c>
      <c r="I58" s="3">
        <v>24</v>
      </c>
      <c r="J58" s="3">
        <v>91</v>
      </c>
      <c r="K58" s="3">
        <v>3</v>
      </c>
      <c r="L58" s="3">
        <v>119</v>
      </c>
      <c r="M58" s="3">
        <v>7</v>
      </c>
      <c r="N58" s="3">
        <v>58</v>
      </c>
      <c r="O58" s="3">
        <v>2</v>
      </c>
      <c r="P58" s="3">
        <v>77</v>
      </c>
      <c r="Q58" s="3">
        <v>12</v>
      </c>
      <c r="R58" s="3">
        <v>42</v>
      </c>
      <c r="S58" s="3">
        <v>10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57">
        <f t="shared" si="0"/>
        <v>973</v>
      </c>
      <c r="AC58" s="57">
        <f t="shared" si="1"/>
        <v>361</v>
      </c>
      <c r="AD58" s="57">
        <f t="shared" si="2"/>
        <v>1334</v>
      </c>
    </row>
    <row r="59" spans="1:30" ht="27.75">
      <c r="A59" s="132" t="s">
        <v>58</v>
      </c>
      <c r="B59" s="3" t="s">
        <v>100</v>
      </c>
      <c r="C59" s="26" t="s">
        <v>12</v>
      </c>
      <c r="D59" s="3">
        <v>93</v>
      </c>
      <c r="E59" s="3">
        <v>126</v>
      </c>
      <c r="F59" s="3">
        <v>36</v>
      </c>
      <c r="G59" s="3">
        <v>110</v>
      </c>
      <c r="H59" s="3">
        <v>84</v>
      </c>
      <c r="I59" s="3">
        <v>88</v>
      </c>
      <c r="J59" s="3">
        <v>44</v>
      </c>
      <c r="K59" s="3">
        <v>52</v>
      </c>
      <c r="L59" s="3">
        <v>51</v>
      </c>
      <c r="M59" s="3">
        <v>77</v>
      </c>
      <c r="N59" s="3">
        <v>43</v>
      </c>
      <c r="O59" s="3">
        <v>54</v>
      </c>
      <c r="P59" s="3">
        <v>19</v>
      </c>
      <c r="Q59" s="3">
        <v>28</v>
      </c>
      <c r="R59" s="3">
        <v>16</v>
      </c>
      <c r="S59" s="3">
        <v>16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57">
        <f t="shared" si="0"/>
        <v>386</v>
      </c>
      <c r="AC59" s="57">
        <f t="shared" si="1"/>
        <v>551</v>
      </c>
      <c r="AD59" s="57">
        <f t="shared" si="2"/>
        <v>937</v>
      </c>
    </row>
    <row r="60" spans="1:30" ht="27.75">
      <c r="A60" s="132"/>
      <c r="B60" s="3" t="s">
        <v>59</v>
      </c>
      <c r="C60" s="26" t="s">
        <v>12</v>
      </c>
      <c r="D60" s="3">
        <v>64</v>
      </c>
      <c r="E60" s="3">
        <v>124</v>
      </c>
      <c r="F60" s="3">
        <v>52</v>
      </c>
      <c r="G60" s="3">
        <v>109</v>
      </c>
      <c r="H60" s="3">
        <v>102</v>
      </c>
      <c r="I60" s="3">
        <v>134</v>
      </c>
      <c r="J60" s="3">
        <v>39</v>
      </c>
      <c r="K60" s="3">
        <v>70</v>
      </c>
      <c r="L60" s="3">
        <v>50</v>
      </c>
      <c r="M60" s="3">
        <v>96</v>
      </c>
      <c r="N60" s="3">
        <v>32</v>
      </c>
      <c r="O60" s="3">
        <v>65</v>
      </c>
      <c r="P60" s="3">
        <v>17</v>
      </c>
      <c r="Q60" s="3">
        <v>18</v>
      </c>
      <c r="R60" s="3">
        <v>36</v>
      </c>
      <c r="S60" s="3">
        <v>42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57">
        <f t="shared" si="0"/>
        <v>392</v>
      </c>
      <c r="AC60" s="57">
        <f t="shared" si="1"/>
        <v>658</v>
      </c>
      <c r="AD60" s="57">
        <f t="shared" si="2"/>
        <v>1050</v>
      </c>
    </row>
    <row r="61" spans="1:30" ht="27.75">
      <c r="A61" s="132"/>
      <c r="B61" s="3" t="s">
        <v>60</v>
      </c>
      <c r="C61" s="26" t="s">
        <v>12</v>
      </c>
      <c r="D61" s="3">
        <v>244</v>
      </c>
      <c r="E61" s="3">
        <v>376</v>
      </c>
      <c r="F61" s="3">
        <v>35</v>
      </c>
      <c r="G61" s="3">
        <v>61</v>
      </c>
      <c r="H61" s="3">
        <v>100</v>
      </c>
      <c r="I61" s="3">
        <v>134</v>
      </c>
      <c r="J61" s="3">
        <v>60</v>
      </c>
      <c r="K61" s="3">
        <v>57</v>
      </c>
      <c r="L61" s="3">
        <v>40</v>
      </c>
      <c r="M61" s="3">
        <v>53</v>
      </c>
      <c r="N61" s="3">
        <v>27</v>
      </c>
      <c r="O61" s="3">
        <v>24</v>
      </c>
      <c r="P61" s="3">
        <v>14</v>
      </c>
      <c r="Q61" s="3">
        <v>49</v>
      </c>
      <c r="R61" s="3">
        <v>26</v>
      </c>
      <c r="S61" s="3">
        <v>22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57">
        <f t="shared" si="0"/>
        <v>546</v>
      </c>
      <c r="AC61" s="57">
        <f t="shared" si="1"/>
        <v>776</v>
      </c>
      <c r="AD61" s="57">
        <f t="shared" si="2"/>
        <v>1322</v>
      </c>
    </row>
    <row r="62" spans="1:30" ht="27.75">
      <c r="A62" s="132"/>
      <c r="B62" s="2" t="s">
        <v>61</v>
      </c>
      <c r="C62" s="27" t="s">
        <v>12</v>
      </c>
      <c r="D62" s="2">
        <f>D61+D60+D59</f>
        <v>401</v>
      </c>
      <c r="E62" s="27">
        <f aca="true" t="shared" si="9" ref="E62:AA62">E61+E60+E59</f>
        <v>626</v>
      </c>
      <c r="F62" s="27">
        <f t="shared" si="9"/>
        <v>123</v>
      </c>
      <c r="G62" s="27">
        <f t="shared" si="9"/>
        <v>280</v>
      </c>
      <c r="H62" s="27">
        <f t="shared" si="9"/>
        <v>286</v>
      </c>
      <c r="I62" s="27">
        <f t="shared" si="9"/>
        <v>356</v>
      </c>
      <c r="J62" s="27">
        <f t="shared" si="9"/>
        <v>143</v>
      </c>
      <c r="K62" s="27">
        <f t="shared" si="9"/>
        <v>179</v>
      </c>
      <c r="L62" s="27">
        <f t="shared" si="9"/>
        <v>141</v>
      </c>
      <c r="M62" s="27">
        <f t="shared" si="9"/>
        <v>226</v>
      </c>
      <c r="N62" s="27">
        <f t="shared" si="9"/>
        <v>102</v>
      </c>
      <c r="O62" s="27">
        <f t="shared" si="9"/>
        <v>143</v>
      </c>
      <c r="P62" s="27">
        <f t="shared" si="9"/>
        <v>50</v>
      </c>
      <c r="Q62" s="27">
        <f t="shared" si="9"/>
        <v>95</v>
      </c>
      <c r="R62" s="27">
        <f t="shared" si="9"/>
        <v>78</v>
      </c>
      <c r="S62" s="27">
        <f t="shared" si="9"/>
        <v>80</v>
      </c>
      <c r="T62" s="27">
        <f t="shared" si="9"/>
        <v>0</v>
      </c>
      <c r="U62" s="27">
        <f t="shared" si="9"/>
        <v>0</v>
      </c>
      <c r="V62" s="27">
        <f t="shared" si="9"/>
        <v>0</v>
      </c>
      <c r="W62" s="27">
        <f t="shared" si="9"/>
        <v>0</v>
      </c>
      <c r="X62" s="27">
        <f t="shared" si="9"/>
        <v>0</v>
      </c>
      <c r="Y62" s="27">
        <f t="shared" si="9"/>
        <v>0</v>
      </c>
      <c r="Z62" s="27">
        <f t="shared" si="9"/>
        <v>0</v>
      </c>
      <c r="AA62" s="27">
        <f t="shared" si="9"/>
        <v>0</v>
      </c>
      <c r="AB62" s="57">
        <f t="shared" si="0"/>
        <v>1324</v>
      </c>
      <c r="AC62" s="57">
        <f t="shared" si="1"/>
        <v>1985</v>
      </c>
      <c r="AD62" s="57">
        <f t="shared" si="2"/>
        <v>3309</v>
      </c>
    </row>
    <row r="63" spans="1:30" ht="27.75">
      <c r="A63" s="131" t="s">
        <v>103</v>
      </c>
      <c r="B63" s="131"/>
      <c r="C63" s="26" t="s">
        <v>18</v>
      </c>
      <c r="D63" s="3">
        <v>440</v>
      </c>
      <c r="E63" s="3">
        <v>222</v>
      </c>
      <c r="F63" s="3">
        <v>128</v>
      </c>
      <c r="G63" s="3">
        <v>223</v>
      </c>
      <c r="H63" s="3">
        <v>40</v>
      </c>
      <c r="I63" s="3">
        <v>273</v>
      </c>
      <c r="J63" s="3">
        <v>46</v>
      </c>
      <c r="K63" s="3">
        <v>131</v>
      </c>
      <c r="L63" s="3">
        <v>39</v>
      </c>
      <c r="M63" s="3">
        <v>164</v>
      </c>
      <c r="N63" s="3">
        <v>67</v>
      </c>
      <c r="O63" s="3">
        <v>79</v>
      </c>
      <c r="P63" s="3">
        <v>16</v>
      </c>
      <c r="Q63" s="3">
        <v>176</v>
      </c>
      <c r="R63" s="3">
        <v>55</v>
      </c>
      <c r="S63" s="3">
        <v>69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57">
        <f t="shared" si="0"/>
        <v>831</v>
      </c>
      <c r="AC63" s="57">
        <f t="shared" si="1"/>
        <v>1337</v>
      </c>
      <c r="AD63" s="57">
        <f t="shared" si="2"/>
        <v>2168</v>
      </c>
    </row>
    <row r="64" spans="1:30" ht="27.75">
      <c r="A64" s="131" t="s">
        <v>80</v>
      </c>
      <c r="B64" s="131"/>
      <c r="C64" s="26" t="s">
        <v>12</v>
      </c>
      <c r="D64" s="3">
        <v>382</v>
      </c>
      <c r="E64" s="3">
        <v>488</v>
      </c>
      <c r="F64" s="3">
        <v>112</v>
      </c>
      <c r="G64" s="3">
        <v>116</v>
      </c>
      <c r="H64" s="3">
        <v>121</v>
      </c>
      <c r="I64" s="3">
        <v>321</v>
      </c>
      <c r="J64" s="3">
        <v>104</v>
      </c>
      <c r="K64" s="3">
        <v>162</v>
      </c>
      <c r="L64" s="3">
        <v>114</v>
      </c>
      <c r="M64" s="3">
        <v>123</v>
      </c>
      <c r="N64" s="3">
        <v>76</v>
      </c>
      <c r="O64" s="3">
        <v>119</v>
      </c>
      <c r="P64" s="3">
        <v>30</v>
      </c>
      <c r="Q64" s="3">
        <v>46</v>
      </c>
      <c r="R64" s="3">
        <v>30</v>
      </c>
      <c r="S64" s="3">
        <v>91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57">
        <f t="shared" si="0"/>
        <v>969</v>
      </c>
      <c r="AC64" s="57">
        <f t="shared" si="1"/>
        <v>1466</v>
      </c>
      <c r="AD64" s="57">
        <f t="shared" si="2"/>
        <v>2435</v>
      </c>
    </row>
    <row r="65" spans="1:30" ht="27.75">
      <c r="A65" s="131" t="s">
        <v>104</v>
      </c>
      <c r="B65" s="131"/>
      <c r="C65" s="26" t="s">
        <v>12</v>
      </c>
      <c r="D65" s="3">
        <v>44</v>
      </c>
      <c r="E65" s="3">
        <v>72</v>
      </c>
      <c r="F65" s="3">
        <v>24</v>
      </c>
      <c r="G65" s="3">
        <v>68</v>
      </c>
      <c r="H65" s="3">
        <v>65</v>
      </c>
      <c r="I65" s="3">
        <v>113</v>
      </c>
      <c r="J65" s="3">
        <v>34</v>
      </c>
      <c r="K65" s="3">
        <v>72</v>
      </c>
      <c r="L65" s="3">
        <v>36</v>
      </c>
      <c r="M65" s="3">
        <v>99</v>
      </c>
      <c r="N65" s="3">
        <v>16</v>
      </c>
      <c r="O65" s="3">
        <v>16</v>
      </c>
      <c r="P65" s="3">
        <v>25</v>
      </c>
      <c r="Q65" s="3">
        <v>97</v>
      </c>
      <c r="R65" s="3">
        <v>10</v>
      </c>
      <c r="S65" s="3">
        <v>33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57">
        <f t="shared" si="0"/>
        <v>254</v>
      </c>
      <c r="AC65" s="57">
        <f t="shared" si="1"/>
        <v>570</v>
      </c>
      <c r="AD65" s="57">
        <f t="shared" si="2"/>
        <v>824</v>
      </c>
    </row>
    <row r="66" spans="1:30" ht="27.75">
      <c r="A66" s="131" t="s">
        <v>105</v>
      </c>
      <c r="B66" s="131"/>
      <c r="C66" s="26" t="s">
        <v>12</v>
      </c>
      <c r="D66" s="3">
        <v>57</v>
      </c>
      <c r="E66" s="3">
        <v>34</v>
      </c>
      <c r="F66" s="3">
        <v>49</v>
      </c>
      <c r="G66" s="3">
        <v>17</v>
      </c>
      <c r="H66" s="3">
        <v>70</v>
      </c>
      <c r="I66" s="3">
        <v>22</v>
      </c>
      <c r="J66" s="3">
        <v>32</v>
      </c>
      <c r="K66" s="3">
        <v>10</v>
      </c>
      <c r="L66" s="3">
        <v>52</v>
      </c>
      <c r="M66" s="3">
        <v>12</v>
      </c>
      <c r="N66" s="3">
        <v>14</v>
      </c>
      <c r="O66" s="3">
        <v>6</v>
      </c>
      <c r="P66" s="3">
        <v>35</v>
      </c>
      <c r="Q66" s="3">
        <v>10</v>
      </c>
      <c r="R66" s="3">
        <v>9</v>
      </c>
      <c r="S66" s="3">
        <v>6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57">
        <f t="shared" si="0"/>
        <v>318</v>
      </c>
      <c r="AC66" s="57">
        <f t="shared" si="1"/>
        <v>117</v>
      </c>
      <c r="AD66" s="57">
        <f t="shared" si="2"/>
        <v>435</v>
      </c>
    </row>
    <row r="67" spans="1:30" ht="27.75">
      <c r="A67" s="131" t="s">
        <v>148</v>
      </c>
      <c r="B67" s="131"/>
      <c r="C67" s="26" t="s">
        <v>18</v>
      </c>
      <c r="D67" s="3">
        <v>86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57">
        <f t="shared" si="0"/>
        <v>86</v>
      </c>
      <c r="AC67" s="57">
        <f t="shared" si="1"/>
        <v>0</v>
      </c>
      <c r="AD67" s="57">
        <f t="shared" si="2"/>
        <v>86</v>
      </c>
    </row>
    <row r="68" spans="1:30" ht="27.75">
      <c r="A68" s="132" t="s">
        <v>0</v>
      </c>
      <c r="B68" s="2" t="s">
        <v>69</v>
      </c>
      <c r="C68" s="27" t="s">
        <v>12</v>
      </c>
      <c r="D68" s="2">
        <f>+D5+D6+D7+D8+D9+D17+D26+D27+D28+D30+D31+D42+D53+D57+D62+D64+D65+D66</f>
        <v>8462</v>
      </c>
      <c r="E68" s="27">
        <f aca="true" t="shared" si="10" ref="E68:AA68">+E5+E6+E7+E8+E9+E17+E26+E27+E28+E30+E31+E42+E53+E57+E62+E64+E65+E66</f>
        <v>7421</v>
      </c>
      <c r="F68" s="27">
        <f t="shared" si="10"/>
        <v>3448</v>
      </c>
      <c r="G68" s="27">
        <f t="shared" si="10"/>
        <v>2614</v>
      </c>
      <c r="H68" s="27">
        <f t="shared" si="10"/>
        <v>6649</v>
      </c>
      <c r="I68" s="27">
        <f t="shared" si="10"/>
        <v>4933</v>
      </c>
      <c r="J68" s="27">
        <f t="shared" si="10"/>
        <v>3095</v>
      </c>
      <c r="K68" s="27">
        <f t="shared" si="10"/>
        <v>2643</v>
      </c>
      <c r="L68" s="27">
        <f t="shared" si="10"/>
        <v>4645</v>
      </c>
      <c r="M68" s="27">
        <f t="shared" si="10"/>
        <v>3583</v>
      </c>
      <c r="N68" s="27">
        <f t="shared" si="10"/>
        <v>2475</v>
      </c>
      <c r="O68" s="27">
        <f t="shared" si="10"/>
        <v>2379</v>
      </c>
      <c r="P68" s="27">
        <f t="shared" si="10"/>
        <v>2873</v>
      </c>
      <c r="Q68" s="27">
        <f t="shared" si="10"/>
        <v>2461</v>
      </c>
      <c r="R68" s="27">
        <f t="shared" si="10"/>
        <v>2468</v>
      </c>
      <c r="S68" s="27">
        <f t="shared" si="10"/>
        <v>1769</v>
      </c>
      <c r="T68" s="27">
        <f t="shared" si="10"/>
        <v>962</v>
      </c>
      <c r="U68" s="27">
        <f t="shared" si="10"/>
        <v>491</v>
      </c>
      <c r="V68" s="27">
        <f t="shared" si="10"/>
        <v>478</v>
      </c>
      <c r="W68" s="27">
        <f t="shared" si="10"/>
        <v>222</v>
      </c>
      <c r="X68" s="27">
        <f t="shared" si="10"/>
        <v>307</v>
      </c>
      <c r="Y68" s="27">
        <f t="shared" si="10"/>
        <v>117</v>
      </c>
      <c r="Z68" s="27">
        <f t="shared" si="10"/>
        <v>99</v>
      </c>
      <c r="AA68" s="27">
        <f t="shared" si="10"/>
        <v>55</v>
      </c>
      <c r="AB68" s="57">
        <f t="shared" si="0"/>
        <v>35961</v>
      </c>
      <c r="AC68" s="57">
        <f t="shared" si="1"/>
        <v>28688</v>
      </c>
      <c r="AD68" s="57">
        <f t="shared" si="2"/>
        <v>64649</v>
      </c>
    </row>
    <row r="69" spans="1:30" ht="27.75">
      <c r="A69" s="132"/>
      <c r="B69" s="2" t="s">
        <v>72</v>
      </c>
      <c r="C69" s="27" t="s">
        <v>18</v>
      </c>
      <c r="D69" s="2">
        <f>+D29+D46+D56+D58+D63+D67</f>
        <v>1254</v>
      </c>
      <c r="E69" s="27">
        <f aca="true" t="shared" si="11" ref="E69:AA69">+E29+E46+E56+E58+E63+E67</f>
        <v>1283</v>
      </c>
      <c r="F69" s="27">
        <f t="shared" si="11"/>
        <v>771</v>
      </c>
      <c r="G69" s="27">
        <f t="shared" si="11"/>
        <v>661</v>
      </c>
      <c r="H69" s="27">
        <f t="shared" si="11"/>
        <v>1074</v>
      </c>
      <c r="I69" s="27">
        <f t="shared" si="11"/>
        <v>1255</v>
      </c>
      <c r="J69" s="27">
        <f t="shared" si="11"/>
        <v>449</v>
      </c>
      <c r="K69" s="27">
        <f t="shared" si="11"/>
        <v>668</v>
      </c>
      <c r="L69" s="27">
        <f t="shared" si="11"/>
        <v>735</v>
      </c>
      <c r="M69" s="27">
        <f t="shared" si="11"/>
        <v>688</v>
      </c>
      <c r="N69" s="27">
        <f t="shared" si="11"/>
        <v>383</v>
      </c>
      <c r="O69" s="27">
        <f t="shared" si="11"/>
        <v>367</v>
      </c>
      <c r="P69" s="27">
        <f t="shared" si="11"/>
        <v>377</v>
      </c>
      <c r="Q69" s="27">
        <f t="shared" si="11"/>
        <v>431</v>
      </c>
      <c r="R69" s="27">
        <f t="shared" si="11"/>
        <v>188</v>
      </c>
      <c r="S69" s="27">
        <f t="shared" si="11"/>
        <v>150</v>
      </c>
      <c r="T69" s="27">
        <f t="shared" si="11"/>
        <v>0</v>
      </c>
      <c r="U69" s="27">
        <f t="shared" si="11"/>
        <v>0</v>
      </c>
      <c r="V69" s="27">
        <f t="shared" si="11"/>
        <v>0</v>
      </c>
      <c r="W69" s="27">
        <f t="shared" si="11"/>
        <v>0</v>
      </c>
      <c r="X69" s="27">
        <f t="shared" si="11"/>
        <v>0</v>
      </c>
      <c r="Y69" s="27">
        <f t="shared" si="11"/>
        <v>0</v>
      </c>
      <c r="Z69" s="27">
        <f t="shared" si="11"/>
        <v>0</v>
      </c>
      <c r="AA69" s="27">
        <f t="shared" si="11"/>
        <v>0</v>
      </c>
      <c r="AB69" s="57">
        <f t="shared" si="0"/>
        <v>5231</v>
      </c>
      <c r="AC69" s="57">
        <f t="shared" si="1"/>
        <v>5503</v>
      </c>
      <c r="AD69" s="57">
        <f t="shared" si="2"/>
        <v>10734</v>
      </c>
    </row>
    <row r="70" spans="1:30" ht="27.75">
      <c r="A70" s="125" t="s">
        <v>115</v>
      </c>
      <c r="B70" s="126"/>
      <c r="C70" s="127"/>
      <c r="D70" s="2">
        <f>+D68+D69</f>
        <v>9716</v>
      </c>
      <c r="E70" s="2">
        <f aca="true" t="shared" si="12" ref="E70:AA70">+E68+E69</f>
        <v>8704</v>
      </c>
      <c r="F70" s="2">
        <f t="shared" si="12"/>
        <v>4219</v>
      </c>
      <c r="G70" s="2">
        <f t="shared" si="12"/>
        <v>3275</v>
      </c>
      <c r="H70" s="2">
        <f t="shared" si="12"/>
        <v>7723</v>
      </c>
      <c r="I70" s="2">
        <f t="shared" si="12"/>
        <v>6188</v>
      </c>
      <c r="J70" s="2">
        <f t="shared" si="12"/>
        <v>3544</v>
      </c>
      <c r="K70" s="2">
        <f t="shared" si="12"/>
        <v>3311</v>
      </c>
      <c r="L70" s="2">
        <f t="shared" si="12"/>
        <v>5380</v>
      </c>
      <c r="M70" s="2">
        <f t="shared" si="12"/>
        <v>4271</v>
      </c>
      <c r="N70" s="2">
        <f t="shared" si="12"/>
        <v>2858</v>
      </c>
      <c r="O70" s="2">
        <f t="shared" si="12"/>
        <v>2746</v>
      </c>
      <c r="P70" s="2">
        <f t="shared" si="12"/>
        <v>3250</v>
      </c>
      <c r="Q70" s="2">
        <f t="shared" si="12"/>
        <v>2892</v>
      </c>
      <c r="R70" s="2">
        <f t="shared" si="12"/>
        <v>2656</v>
      </c>
      <c r="S70" s="2">
        <f t="shared" si="12"/>
        <v>1919</v>
      </c>
      <c r="T70" s="2">
        <f t="shared" si="12"/>
        <v>962</v>
      </c>
      <c r="U70" s="2">
        <f t="shared" si="12"/>
        <v>491</v>
      </c>
      <c r="V70" s="2">
        <f t="shared" si="12"/>
        <v>478</v>
      </c>
      <c r="W70" s="2">
        <f t="shared" si="12"/>
        <v>222</v>
      </c>
      <c r="X70" s="2">
        <f t="shared" si="12"/>
        <v>307</v>
      </c>
      <c r="Y70" s="2">
        <f t="shared" si="12"/>
        <v>117</v>
      </c>
      <c r="Z70" s="2">
        <f t="shared" si="12"/>
        <v>99</v>
      </c>
      <c r="AA70" s="2">
        <f t="shared" si="12"/>
        <v>55</v>
      </c>
      <c r="AB70" s="57">
        <f>Z70+X70+V70+T70+R70+P70+N70+L70+J70+H70+F70+D70</f>
        <v>41192</v>
      </c>
      <c r="AC70" s="57">
        <f>AA70+Y70+W70+U70+S70+Q70+O70+M70+K70+I70+G70+E70</f>
        <v>34191</v>
      </c>
      <c r="AD70" s="57">
        <f>AC70+AB70</f>
        <v>75383</v>
      </c>
    </row>
    <row r="78" spans="1:30" ht="27.75">
      <c r="A78" s="135" t="s">
        <v>158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</row>
    <row r="79" spans="1:30" ht="27.75">
      <c r="A79" s="133" t="s">
        <v>5</v>
      </c>
      <c r="B79" s="133"/>
      <c r="C79" s="128" t="s">
        <v>305</v>
      </c>
      <c r="D79" s="133" t="s">
        <v>63</v>
      </c>
      <c r="E79" s="133"/>
      <c r="F79" s="133"/>
      <c r="G79" s="133"/>
      <c r="H79" s="133" t="s">
        <v>120</v>
      </c>
      <c r="I79" s="133"/>
      <c r="J79" s="133"/>
      <c r="K79" s="133"/>
      <c r="L79" s="133" t="s">
        <v>64</v>
      </c>
      <c r="M79" s="133"/>
      <c r="N79" s="133"/>
      <c r="O79" s="133"/>
      <c r="P79" s="133" t="s">
        <v>121</v>
      </c>
      <c r="Q79" s="133"/>
      <c r="R79" s="133"/>
      <c r="S79" s="133"/>
      <c r="T79" s="133" t="s">
        <v>65</v>
      </c>
      <c r="U79" s="133"/>
      <c r="V79" s="133"/>
      <c r="W79" s="133"/>
      <c r="X79" s="133" t="s">
        <v>122</v>
      </c>
      <c r="Y79" s="133"/>
      <c r="Z79" s="133"/>
      <c r="AA79" s="133"/>
      <c r="AB79" s="133" t="s">
        <v>0</v>
      </c>
      <c r="AC79" s="133"/>
      <c r="AD79" s="133"/>
    </row>
    <row r="80" spans="1:30" ht="27.75">
      <c r="A80" s="133"/>
      <c r="B80" s="133"/>
      <c r="C80" s="129"/>
      <c r="D80" s="133" t="s">
        <v>1</v>
      </c>
      <c r="E80" s="133"/>
      <c r="F80" s="133" t="s">
        <v>2</v>
      </c>
      <c r="G80" s="133"/>
      <c r="H80" s="133" t="s">
        <v>142</v>
      </c>
      <c r="I80" s="133"/>
      <c r="J80" s="133" t="s">
        <v>2</v>
      </c>
      <c r="K80" s="133"/>
      <c r="L80" s="133" t="s">
        <v>142</v>
      </c>
      <c r="M80" s="133"/>
      <c r="N80" s="133" t="s">
        <v>2</v>
      </c>
      <c r="O80" s="133"/>
      <c r="P80" s="133" t="s">
        <v>142</v>
      </c>
      <c r="Q80" s="133"/>
      <c r="R80" s="133" t="s">
        <v>2</v>
      </c>
      <c r="S80" s="133"/>
      <c r="T80" s="133" t="s">
        <v>142</v>
      </c>
      <c r="U80" s="133"/>
      <c r="V80" s="133" t="s">
        <v>2</v>
      </c>
      <c r="W80" s="133"/>
      <c r="X80" s="133" t="s">
        <v>142</v>
      </c>
      <c r="Y80" s="133"/>
      <c r="Z80" s="133" t="s">
        <v>2</v>
      </c>
      <c r="AA80" s="133"/>
      <c r="AB80" s="133" t="s">
        <v>9</v>
      </c>
      <c r="AC80" s="133" t="s">
        <v>62</v>
      </c>
      <c r="AD80" s="133" t="s">
        <v>24</v>
      </c>
    </row>
    <row r="81" spans="1:30" ht="27.75">
      <c r="A81" s="133"/>
      <c r="B81" s="133"/>
      <c r="C81" s="130"/>
      <c r="D81" s="2" t="s">
        <v>9</v>
      </c>
      <c r="E81" s="2" t="s">
        <v>62</v>
      </c>
      <c r="F81" s="2" t="s">
        <v>9</v>
      </c>
      <c r="G81" s="2" t="s">
        <v>62</v>
      </c>
      <c r="H81" s="2" t="s">
        <v>9</v>
      </c>
      <c r="I81" s="2" t="s">
        <v>62</v>
      </c>
      <c r="J81" s="2" t="s">
        <v>9</v>
      </c>
      <c r="K81" s="2" t="s">
        <v>62</v>
      </c>
      <c r="L81" s="2" t="s">
        <v>9</v>
      </c>
      <c r="M81" s="2" t="s">
        <v>62</v>
      </c>
      <c r="N81" s="2" t="s">
        <v>9</v>
      </c>
      <c r="O81" s="2" t="s">
        <v>62</v>
      </c>
      <c r="P81" s="2" t="s">
        <v>9</v>
      </c>
      <c r="Q81" s="2" t="s">
        <v>62</v>
      </c>
      <c r="R81" s="2" t="s">
        <v>9</v>
      </c>
      <c r="S81" s="2" t="s">
        <v>62</v>
      </c>
      <c r="T81" s="2" t="s">
        <v>9</v>
      </c>
      <c r="U81" s="2" t="s">
        <v>62</v>
      </c>
      <c r="V81" s="2" t="s">
        <v>9</v>
      </c>
      <c r="W81" s="2" t="s">
        <v>62</v>
      </c>
      <c r="X81" s="2" t="s">
        <v>9</v>
      </c>
      <c r="Y81" s="2" t="s">
        <v>62</v>
      </c>
      <c r="Z81" s="2" t="s">
        <v>9</v>
      </c>
      <c r="AA81" s="2" t="s">
        <v>62</v>
      </c>
      <c r="AB81" s="2" t="s">
        <v>9</v>
      </c>
      <c r="AC81" s="2" t="s">
        <v>62</v>
      </c>
      <c r="AD81" s="2" t="s">
        <v>24</v>
      </c>
    </row>
    <row r="82" spans="1:30" ht="27.75">
      <c r="A82" s="131" t="s">
        <v>28</v>
      </c>
      <c r="B82" s="131"/>
      <c r="C82" s="26" t="s">
        <v>12</v>
      </c>
      <c r="D82" s="3">
        <v>95</v>
      </c>
      <c r="E82" s="3">
        <v>34</v>
      </c>
      <c r="F82" s="3">
        <v>85</v>
      </c>
      <c r="G82" s="3">
        <v>42</v>
      </c>
      <c r="H82" s="3">
        <v>152</v>
      </c>
      <c r="I82" s="3">
        <v>51</v>
      </c>
      <c r="J82" s="3">
        <v>38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2">
        <f>Z82+X82+V82+T82+R82+P82+N82+L82+J82+H82+F82+D82</f>
        <v>370</v>
      </c>
      <c r="AC82" s="57">
        <f>AA82+Y82+W82+U82+S82+Q82+O82+M82+K82+I82+G82+E82</f>
        <v>127</v>
      </c>
      <c r="AD82" s="2">
        <f>AC82+AB82</f>
        <v>497</v>
      </c>
    </row>
    <row r="83" spans="1:30" ht="27.75">
      <c r="A83" s="131" t="s">
        <v>29</v>
      </c>
      <c r="B83" s="131"/>
      <c r="C83" s="26" t="s">
        <v>12</v>
      </c>
      <c r="D83" s="3">
        <v>34</v>
      </c>
      <c r="E83" s="3">
        <v>7</v>
      </c>
      <c r="F83" s="3">
        <v>45</v>
      </c>
      <c r="G83" s="3">
        <v>9</v>
      </c>
      <c r="H83" s="3">
        <v>35</v>
      </c>
      <c r="I83" s="3">
        <v>20</v>
      </c>
      <c r="J83" s="3">
        <v>1</v>
      </c>
      <c r="K83" s="3">
        <v>10</v>
      </c>
      <c r="L83" s="3">
        <v>25</v>
      </c>
      <c r="M83" s="3">
        <v>11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57">
        <f aca="true" t="shared" si="13" ref="AB83:AB146">Z83+X83+V83+T83+R83+P83+N83+L83+J83+H83+F83+D83</f>
        <v>140</v>
      </c>
      <c r="AC83" s="57">
        <f aca="true" t="shared" si="14" ref="AC83:AC146">AA83+Y83+W83+U83+S83+Q83+O83+M83+K83+I83+G83+E83</f>
        <v>57</v>
      </c>
      <c r="AD83" s="57">
        <f aca="true" t="shared" si="15" ref="AD83:AD146">AC83+AB83</f>
        <v>197</v>
      </c>
    </row>
    <row r="84" spans="1:30" ht="27.75">
      <c r="A84" s="131" t="s">
        <v>30</v>
      </c>
      <c r="B84" s="131"/>
      <c r="C84" s="26" t="s">
        <v>12</v>
      </c>
      <c r="D84" s="3">
        <v>18</v>
      </c>
      <c r="E84" s="3">
        <v>26</v>
      </c>
      <c r="F84" s="3">
        <v>20</v>
      </c>
      <c r="G84" s="3">
        <v>25</v>
      </c>
      <c r="H84" s="3">
        <v>25</v>
      </c>
      <c r="I84" s="3">
        <v>37</v>
      </c>
      <c r="J84" s="3">
        <v>6</v>
      </c>
      <c r="K84" s="3">
        <v>9</v>
      </c>
      <c r="L84" s="3">
        <v>14</v>
      </c>
      <c r="M84" s="3">
        <v>24</v>
      </c>
      <c r="N84" s="3">
        <v>5</v>
      </c>
      <c r="O84" s="3">
        <v>12</v>
      </c>
      <c r="P84" s="3">
        <v>6</v>
      </c>
      <c r="Q84" s="3">
        <v>10</v>
      </c>
      <c r="R84" s="3">
        <v>2</v>
      </c>
      <c r="S84" s="3">
        <v>2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57">
        <f t="shared" si="13"/>
        <v>96</v>
      </c>
      <c r="AC84" s="57">
        <f t="shared" si="14"/>
        <v>145</v>
      </c>
      <c r="AD84" s="57">
        <f t="shared" si="15"/>
        <v>241</v>
      </c>
    </row>
    <row r="85" spans="1:30" ht="27.75">
      <c r="A85" s="131" t="s">
        <v>31</v>
      </c>
      <c r="B85" s="131"/>
      <c r="C85" s="26" t="s">
        <v>12</v>
      </c>
      <c r="D85" s="3">
        <v>53</v>
      </c>
      <c r="E85" s="3">
        <v>16</v>
      </c>
      <c r="F85" s="3">
        <v>25</v>
      </c>
      <c r="G85" s="3">
        <v>7</v>
      </c>
      <c r="H85" s="3">
        <v>75</v>
      </c>
      <c r="I85" s="3">
        <v>15</v>
      </c>
      <c r="J85" s="3">
        <v>34</v>
      </c>
      <c r="K85" s="3">
        <v>12</v>
      </c>
      <c r="L85" s="3">
        <v>68</v>
      </c>
      <c r="M85" s="3">
        <v>15</v>
      </c>
      <c r="N85" s="3">
        <v>38</v>
      </c>
      <c r="O85" s="3">
        <v>6</v>
      </c>
      <c r="P85" s="3">
        <v>50</v>
      </c>
      <c r="Q85" s="3">
        <v>8</v>
      </c>
      <c r="R85" s="3">
        <v>25</v>
      </c>
      <c r="S85" s="3">
        <v>3</v>
      </c>
      <c r="T85" s="3">
        <v>30</v>
      </c>
      <c r="U85" s="3">
        <v>9</v>
      </c>
      <c r="V85" s="3">
        <v>16</v>
      </c>
      <c r="W85" s="3">
        <v>4</v>
      </c>
      <c r="X85" s="3">
        <v>0</v>
      </c>
      <c r="Y85" s="3">
        <v>0</v>
      </c>
      <c r="Z85" s="3">
        <v>0</v>
      </c>
      <c r="AA85" s="3">
        <v>0</v>
      </c>
      <c r="AB85" s="57">
        <f t="shared" si="13"/>
        <v>414</v>
      </c>
      <c r="AC85" s="57">
        <f t="shared" si="14"/>
        <v>95</v>
      </c>
      <c r="AD85" s="57">
        <f t="shared" si="15"/>
        <v>509</v>
      </c>
    </row>
    <row r="86" spans="1:30" ht="27.75">
      <c r="A86" s="131" t="s">
        <v>32</v>
      </c>
      <c r="B86" s="131"/>
      <c r="C86" s="26" t="s">
        <v>12</v>
      </c>
      <c r="D86" s="3">
        <v>27</v>
      </c>
      <c r="E86" s="3">
        <v>22</v>
      </c>
      <c r="F86" s="3">
        <v>6</v>
      </c>
      <c r="G86" s="3">
        <v>8</v>
      </c>
      <c r="H86" s="3">
        <v>9</v>
      </c>
      <c r="I86" s="3">
        <v>9</v>
      </c>
      <c r="J86" s="3">
        <v>16</v>
      </c>
      <c r="K86" s="3">
        <v>5</v>
      </c>
      <c r="L86" s="3">
        <v>9</v>
      </c>
      <c r="M86" s="3">
        <v>15</v>
      </c>
      <c r="N86" s="3">
        <v>9</v>
      </c>
      <c r="O86" s="3">
        <v>4</v>
      </c>
      <c r="P86" s="3">
        <v>17</v>
      </c>
      <c r="Q86" s="3">
        <v>16</v>
      </c>
      <c r="R86" s="3">
        <v>5</v>
      </c>
      <c r="S86" s="3">
        <v>13</v>
      </c>
      <c r="T86" s="3">
        <v>13</v>
      </c>
      <c r="U86" s="3">
        <v>3</v>
      </c>
      <c r="V86" s="3">
        <v>1</v>
      </c>
      <c r="W86" s="3">
        <v>2</v>
      </c>
      <c r="X86" s="3">
        <v>0</v>
      </c>
      <c r="Y86" s="3">
        <v>0</v>
      </c>
      <c r="Z86" s="3">
        <v>0</v>
      </c>
      <c r="AA86" s="3">
        <v>0</v>
      </c>
      <c r="AB86" s="57">
        <f t="shared" si="13"/>
        <v>112</v>
      </c>
      <c r="AC86" s="57">
        <f t="shared" si="14"/>
        <v>97</v>
      </c>
      <c r="AD86" s="57">
        <f t="shared" si="15"/>
        <v>209</v>
      </c>
    </row>
    <row r="87" spans="1:30" ht="26.25" customHeight="1">
      <c r="A87" s="132" t="s">
        <v>143</v>
      </c>
      <c r="B87" s="3" t="s">
        <v>144</v>
      </c>
      <c r="C87" s="26" t="s">
        <v>12</v>
      </c>
      <c r="D87" s="3">
        <v>10</v>
      </c>
      <c r="E87" s="3">
        <v>0</v>
      </c>
      <c r="F87" s="3">
        <v>6</v>
      </c>
      <c r="G87" s="3">
        <v>2</v>
      </c>
      <c r="H87" s="3">
        <v>14</v>
      </c>
      <c r="I87" s="3">
        <v>6</v>
      </c>
      <c r="J87" s="3">
        <v>2</v>
      </c>
      <c r="K87" s="3">
        <v>1</v>
      </c>
      <c r="L87" s="3">
        <v>20</v>
      </c>
      <c r="M87" s="3">
        <v>5</v>
      </c>
      <c r="N87" s="3">
        <v>3</v>
      </c>
      <c r="O87" s="3">
        <v>1</v>
      </c>
      <c r="P87" s="3">
        <v>8</v>
      </c>
      <c r="Q87" s="3">
        <v>2</v>
      </c>
      <c r="R87" s="3">
        <v>2</v>
      </c>
      <c r="S87" s="3">
        <v>1</v>
      </c>
      <c r="T87" s="3">
        <v>8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57">
        <f t="shared" si="13"/>
        <v>73</v>
      </c>
      <c r="AC87" s="57">
        <f t="shared" si="14"/>
        <v>19</v>
      </c>
      <c r="AD87" s="57">
        <f t="shared" si="15"/>
        <v>92</v>
      </c>
    </row>
    <row r="88" spans="1:30" ht="27.75">
      <c r="A88" s="132"/>
      <c r="B88" s="3" t="s">
        <v>88</v>
      </c>
      <c r="C88" s="26" t="s">
        <v>12</v>
      </c>
      <c r="D88" s="3">
        <v>9</v>
      </c>
      <c r="E88" s="3">
        <v>0</v>
      </c>
      <c r="F88" s="3">
        <v>9</v>
      </c>
      <c r="G88" s="3">
        <v>2</v>
      </c>
      <c r="H88" s="3">
        <v>8</v>
      </c>
      <c r="I88" s="3">
        <v>5</v>
      </c>
      <c r="J88" s="3">
        <v>4</v>
      </c>
      <c r="K88" s="3">
        <v>1</v>
      </c>
      <c r="L88" s="3">
        <v>12</v>
      </c>
      <c r="M88" s="3">
        <v>3</v>
      </c>
      <c r="N88" s="3">
        <v>6</v>
      </c>
      <c r="O88" s="3">
        <v>3</v>
      </c>
      <c r="P88" s="3">
        <v>3</v>
      </c>
      <c r="Q88" s="3">
        <v>2</v>
      </c>
      <c r="R88" s="3">
        <v>5</v>
      </c>
      <c r="S88" s="3">
        <v>0</v>
      </c>
      <c r="T88" s="3">
        <v>5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57">
        <f t="shared" si="13"/>
        <v>61</v>
      </c>
      <c r="AC88" s="57">
        <f t="shared" si="14"/>
        <v>16</v>
      </c>
      <c r="AD88" s="57">
        <f t="shared" si="15"/>
        <v>77</v>
      </c>
    </row>
    <row r="89" spans="1:30" ht="27.75">
      <c r="A89" s="132"/>
      <c r="B89" s="3" t="s">
        <v>153</v>
      </c>
      <c r="C89" s="26" t="s">
        <v>12</v>
      </c>
      <c r="D89" s="3">
        <v>16</v>
      </c>
      <c r="E89" s="3">
        <v>0</v>
      </c>
      <c r="F89" s="3">
        <v>17</v>
      </c>
      <c r="G89" s="3">
        <v>2</v>
      </c>
      <c r="H89" s="3">
        <v>10</v>
      </c>
      <c r="I89" s="3">
        <v>1</v>
      </c>
      <c r="J89" s="3">
        <v>27</v>
      </c>
      <c r="K89" s="3">
        <v>1</v>
      </c>
      <c r="L89" s="3">
        <v>8</v>
      </c>
      <c r="M89" s="3">
        <v>0</v>
      </c>
      <c r="N89" s="3">
        <v>38</v>
      </c>
      <c r="O89" s="3">
        <v>0</v>
      </c>
      <c r="P89" s="3">
        <v>3</v>
      </c>
      <c r="Q89" s="3">
        <v>0</v>
      </c>
      <c r="R89" s="3">
        <v>5</v>
      </c>
      <c r="S89" s="3">
        <v>0</v>
      </c>
      <c r="T89" s="3">
        <v>6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57">
        <f t="shared" si="13"/>
        <v>130</v>
      </c>
      <c r="AC89" s="57">
        <f t="shared" si="14"/>
        <v>4</v>
      </c>
      <c r="AD89" s="57">
        <f t="shared" si="15"/>
        <v>134</v>
      </c>
    </row>
    <row r="90" spans="1:30" ht="27.75">
      <c r="A90" s="132"/>
      <c r="B90" s="3" t="s">
        <v>90</v>
      </c>
      <c r="C90" s="26" t="s">
        <v>12</v>
      </c>
      <c r="D90" s="3">
        <v>15</v>
      </c>
      <c r="E90" s="3">
        <v>3</v>
      </c>
      <c r="F90" s="3">
        <v>14</v>
      </c>
      <c r="G90" s="3">
        <v>1</v>
      </c>
      <c r="H90" s="3">
        <v>16</v>
      </c>
      <c r="I90" s="3">
        <v>4</v>
      </c>
      <c r="J90" s="3">
        <v>22</v>
      </c>
      <c r="K90" s="3">
        <v>5</v>
      </c>
      <c r="L90" s="3">
        <v>9</v>
      </c>
      <c r="M90" s="3">
        <v>4</v>
      </c>
      <c r="N90" s="3">
        <v>15</v>
      </c>
      <c r="O90" s="3">
        <v>6</v>
      </c>
      <c r="P90" s="3">
        <v>6</v>
      </c>
      <c r="Q90" s="3">
        <v>2</v>
      </c>
      <c r="R90" s="3">
        <v>7</v>
      </c>
      <c r="S90" s="3">
        <v>5</v>
      </c>
      <c r="T90" s="3">
        <v>4</v>
      </c>
      <c r="U90" s="3">
        <v>1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57">
        <f t="shared" si="13"/>
        <v>108</v>
      </c>
      <c r="AC90" s="57">
        <f t="shared" si="14"/>
        <v>31</v>
      </c>
      <c r="AD90" s="57">
        <f t="shared" si="15"/>
        <v>139</v>
      </c>
    </row>
    <row r="91" spans="1:30" ht="27.75">
      <c r="A91" s="132"/>
      <c r="B91" s="3" t="s">
        <v>106</v>
      </c>
      <c r="C91" s="26" t="s">
        <v>12</v>
      </c>
      <c r="D91" s="3">
        <v>14</v>
      </c>
      <c r="E91" s="3">
        <v>2</v>
      </c>
      <c r="F91" s="3">
        <v>9</v>
      </c>
      <c r="G91" s="3">
        <v>2</v>
      </c>
      <c r="H91" s="3">
        <v>20</v>
      </c>
      <c r="I91" s="3">
        <v>6</v>
      </c>
      <c r="J91" s="3">
        <v>1</v>
      </c>
      <c r="K91" s="3">
        <v>0</v>
      </c>
      <c r="L91" s="3">
        <v>8</v>
      </c>
      <c r="M91" s="3">
        <v>6</v>
      </c>
      <c r="N91" s="3">
        <v>2</v>
      </c>
      <c r="O91" s="3">
        <v>0</v>
      </c>
      <c r="P91" s="3">
        <v>9</v>
      </c>
      <c r="Q91" s="3">
        <v>5</v>
      </c>
      <c r="R91" s="3">
        <v>1</v>
      </c>
      <c r="S91" s="3">
        <v>0</v>
      </c>
      <c r="T91" s="3">
        <v>3</v>
      </c>
      <c r="U91" s="3">
        <v>2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57">
        <f t="shared" si="13"/>
        <v>67</v>
      </c>
      <c r="AC91" s="57">
        <f t="shared" si="14"/>
        <v>23</v>
      </c>
      <c r="AD91" s="57">
        <f t="shared" si="15"/>
        <v>90</v>
      </c>
    </row>
    <row r="92" spans="1:30" ht="27.75">
      <c r="A92" s="132"/>
      <c r="B92" s="3" t="s">
        <v>91</v>
      </c>
      <c r="C92" s="26" t="s">
        <v>12</v>
      </c>
      <c r="D92" s="3">
        <v>12</v>
      </c>
      <c r="E92" s="3">
        <v>0</v>
      </c>
      <c r="F92" s="3">
        <v>2</v>
      </c>
      <c r="G92" s="3">
        <v>8</v>
      </c>
      <c r="H92" s="3">
        <v>0</v>
      </c>
      <c r="I92" s="3">
        <v>6</v>
      </c>
      <c r="J92" s="3">
        <v>0</v>
      </c>
      <c r="K92" s="3">
        <v>12</v>
      </c>
      <c r="L92" s="3">
        <v>0</v>
      </c>
      <c r="M92" s="3">
        <v>0</v>
      </c>
      <c r="N92" s="3">
        <v>0</v>
      </c>
      <c r="O92" s="3">
        <v>9</v>
      </c>
      <c r="P92" s="3">
        <v>0</v>
      </c>
      <c r="Q92" s="3">
        <v>0</v>
      </c>
      <c r="R92" s="3">
        <v>0</v>
      </c>
      <c r="S92" s="3">
        <v>4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57">
        <f t="shared" si="13"/>
        <v>14</v>
      </c>
      <c r="AC92" s="57">
        <f t="shared" si="14"/>
        <v>39</v>
      </c>
      <c r="AD92" s="57">
        <f t="shared" si="15"/>
        <v>53</v>
      </c>
    </row>
    <row r="93" spans="1:30" ht="27.75">
      <c r="A93" s="132"/>
      <c r="B93" s="3" t="s">
        <v>89</v>
      </c>
      <c r="C93" s="26" t="s">
        <v>12</v>
      </c>
      <c r="D93" s="3">
        <v>7</v>
      </c>
      <c r="E93" s="3">
        <v>1</v>
      </c>
      <c r="F93" s="3">
        <v>2</v>
      </c>
      <c r="G93" s="3">
        <v>3</v>
      </c>
      <c r="H93" s="3">
        <v>13</v>
      </c>
      <c r="I93" s="3">
        <v>2</v>
      </c>
      <c r="J93" s="3">
        <v>13</v>
      </c>
      <c r="K93" s="3">
        <v>0</v>
      </c>
      <c r="L93" s="3">
        <v>7</v>
      </c>
      <c r="M93" s="3">
        <v>0</v>
      </c>
      <c r="N93" s="3">
        <v>5</v>
      </c>
      <c r="O93" s="3">
        <v>0</v>
      </c>
      <c r="P93" s="3">
        <v>10</v>
      </c>
      <c r="Q93" s="3">
        <v>0</v>
      </c>
      <c r="R93" s="3">
        <v>2</v>
      </c>
      <c r="S93" s="3">
        <v>0</v>
      </c>
      <c r="T93" s="3">
        <v>4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57">
        <f t="shared" si="13"/>
        <v>63</v>
      </c>
      <c r="AC93" s="57">
        <f t="shared" si="14"/>
        <v>6</v>
      </c>
      <c r="AD93" s="57">
        <f t="shared" si="15"/>
        <v>69</v>
      </c>
    </row>
    <row r="94" spans="1:30" ht="27.75">
      <c r="A94" s="132"/>
      <c r="B94" s="2" t="s">
        <v>152</v>
      </c>
      <c r="C94" s="27" t="s">
        <v>12</v>
      </c>
      <c r="D94" s="2">
        <f>D93+D92+D91+D90+D89+D88+D87</f>
        <v>83</v>
      </c>
      <c r="E94" s="2">
        <f aca="true" t="shared" si="16" ref="E94:AA94">E93+E92+E91+E90+E89+E88+E87</f>
        <v>6</v>
      </c>
      <c r="F94" s="2">
        <f t="shared" si="16"/>
        <v>59</v>
      </c>
      <c r="G94" s="2">
        <f t="shared" si="16"/>
        <v>20</v>
      </c>
      <c r="H94" s="2">
        <f t="shared" si="16"/>
        <v>81</v>
      </c>
      <c r="I94" s="2">
        <f t="shared" si="16"/>
        <v>30</v>
      </c>
      <c r="J94" s="2">
        <f t="shared" si="16"/>
        <v>69</v>
      </c>
      <c r="K94" s="2">
        <f t="shared" si="16"/>
        <v>20</v>
      </c>
      <c r="L94" s="2">
        <f t="shared" si="16"/>
        <v>64</v>
      </c>
      <c r="M94" s="2">
        <f t="shared" si="16"/>
        <v>18</v>
      </c>
      <c r="N94" s="2">
        <f t="shared" si="16"/>
        <v>69</v>
      </c>
      <c r="O94" s="2">
        <f t="shared" si="16"/>
        <v>19</v>
      </c>
      <c r="P94" s="2">
        <f t="shared" si="16"/>
        <v>39</v>
      </c>
      <c r="Q94" s="2">
        <f t="shared" si="16"/>
        <v>11</v>
      </c>
      <c r="R94" s="2">
        <f t="shared" si="16"/>
        <v>22</v>
      </c>
      <c r="S94" s="2">
        <f t="shared" si="16"/>
        <v>10</v>
      </c>
      <c r="T94" s="2">
        <f t="shared" si="16"/>
        <v>30</v>
      </c>
      <c r="U94" s="2">
        <f t="shared" si="16"/>
        <v>4</v>
      </c>
      <c r="V94" s="2">
        <f t="shared" si="16"/>
        <v>0</v>
      </c>
      <c r="W94" s="2">
        <f t="shared" si="16"/>
        <v>0</v>
      </c>
      <c r="X94" s="2">
        <f t="shared" si="16"/>
        <v>0</v>
      </c>
      <c r="Y94" s="2">
        <f t="shared" si="16"/>
        <v>0</v>
      </c>
      <c r="Z94" s="2">
        <f t="shared" si="16"/>
        <v>0</v>
      </c>
      <c r="AA94" s="2">
        <f t="shared" si="16"/>
        <v>0</v>
      </c>
      <c r="AB94" s="57">
        <f t="shared" si="13"/>
        <v>516</v>
      </c>
      <c r="AC94" s="57">
        <f t="shared" si="14"/>
        <v>138</v>
      </c>
      <c r="AD94" s="57">
        <f t="shared" si="15"/>
        <v>654</v>
      </c>
    </row>
    <row r="95" spans="1:30" ht="26.25" customHeight="1">
      <c r="A95" s="132" t="s">
        <v>151</v>
      </c>
      <c r="B95" s="3" t="s">
        <v>107</v>
      </c>
      <c r="C95" s="26" t="s">
        <v>12</v>
      </c>
      <c r="D95" s="3">
        <v>20</v>
      </c>
      <c r="E95" s="3">
        <v>2</v>
      </c>
      <c r="F95" s="3">
        <v>6</v>
      </c>
      <c r="G95" s="3">
        <v>1</v>
      </c>
      <c r="H95" s="3">
        <v>5</v>
      </c>
      <c r="I95" s="3">
        <v>0</v>
      </c>
      <c r="J95" s="3">
        <v>3</v>
      </c>
      <c r="K95" s="3">
        <v>0</v>
      </c>
      <c r="L95" s="3">
        <v>5</v>
      </c>
      <c r="M95" s="3">
        <v>0</v>
      </c>
      <c r="N95" s="3">
        <v>1</v>
      </c>
      <c r="O95" s="3">
        <v>0</v>
      </c>
      <c r="P95" s="3">
        <v>7</v>
      </c>
      <c r="Q95" s="3">
        <v>0</v>
      </c>
      <c r="R95" s="3">
        <v>1</v>
      </c>
      <c r="S95" s="3">
        <v>0</v>
      </c>
      <c r="T95" s="3">
        <v>1</v>
      </c>
      <c r="U95" s="3">
        <v>2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57">
        <f t="shared" si="13"/>
        <v>49</v>
      </c>
      <c r="AC95" s="57">
        <f t="shared" si="14"/>
        <v>5</v>
      </c>
      <c r="AD95" s="57">
        <f t="shared" si="15"/>
        <v>54</v>
      </c>
    </row>
    <row r="96" spans="1:30" ht="27.75">
      <c r="A96" s="132"/>
      <c r="B96" s="3" t="s">
        <v>154</v>
      </c>
      <c r="C96" s="26" t="s">
        <v>12</v>
      </c>
      <c r="D96" s="3">
        <v>17</v>
      </c>
      <c r="E96" s="3">
        <v>2</v>
      </c>
      <c r="F96" s="3">
        <v>5</v>
      </c>
      <c r="G96" s="3">
        <v>1</v>
      </c>
      <c r="H96" s="3">
        <v>10</v>
      </c>
      <c r="I96" s="3">
        <v>2</v>
      </c>
      <c r="J96" s="3">
        <v>6</v>
      </c>
      <c r="K96" s="3">
        <v>0</v>
      </c>
      <c r="L96" s="3">
        <v>1</v>
      </c>
      <c r="M96" s="3">
        <v>1</v>
      </c>
      <c r="N96" s="3">
        <v>3</v>
      </c>
      <c r="O96" s="3">
        <v>0</v>
      </c>
      <c r="P96" s="3">
        <v>6</v>
      </c>
      <c r="Q96" s="3">
        <v>1</v>
      </c>
      <c r="R96" s="3">
        <v>0</v>
      </c>
      <c r="S96" s="3">
        <v>0</v>
      </c>
      <c r="T96" s="3">
        <v>2</v>
      </c>
      <c r="U96" s="3">
        <v>0</v>
      </c>
      <c r="V96" s="3">
        <v>1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57">
        <f t="shared" si="13"/>
        <v>51</v>
      </c>
      <c r="AC96" s="57">
        <f t="shared" si="14"/>
        <v>7</v>
      </c>
      <c r="AD96" s="57">
        <f t="shared" si="15"/>
        <v>58</v>
      </c>
    </row>
    <row r="97" spans="1:30" ht="27.75">
      <c r="A97" s="132"/>
      <c r="B97" s="3" t="s">
        <v>108</v>
      </c>
      <c r="C97" s="26" t="s">
        <v>12</v>
      </c>
      <c r="D97" s="3">
        <v>5</v>
      </c>
      <c r="E97" s="3">
        <v>0</v>
      </c>
      <c r="F97" s="3">
        <v>3</v>
      </c>
      <c r="G97" s="3">
        <v>0</v>
      </c>
      <c r="H97" s="3">
        <v>20</v>
      </c>
      <c r="I97" s="3">
        <v>3</v>
      </c>
      <c r="J97" s="3">
        <v>10</v>
      </c>
      <c r="K97" s="3">
        <v>2</v>
      </c>
      <c r="L97" s="3">
        <v>2</v>
      </c>
      <c r="M97" s="3">
        <v>0</v>
      </c>
      <c r="N97" s="3">
        <v>0</v>
      </c>
      <c r="O97" s="3">
        <v>0</v>
      </c>
      <c r="P97" s="3">
        <v>2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2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57">
        <f t="shared" si="13"/>
        <v>45</v>
      </c>
      <c r="AC97" s="57">
        <f t="shared" si="14"/>
        <v>5</v>
      </c>
      <c r="AD97" s="57">
        <f t="shared" si="15"/>
        <v>50</v>
      </c>
    </row>
    <row r="98" spans="1:30" ht="27.75">
      <c r="A98" s="132"/>
      <c r="B98" s="3" t="s">
        <v>96</v>
      </c>
      <c r="C98" s="26" t="s">
        <v>12</v>
      </c>
      <c r="D98" s="3">
        <v>1</v>
      </c>
      <c r="E98" s="3">
        <v>0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57">
        <f t="shared" si="13"/>
        <v>2</v>
      </c>
      <c r="AC98" s="57">
        <f t="shared" si="14"/>
        <v>0</v>
      </c>
      <c r="AD98" s="57">
        <f t="shared" si="15"/>
        <v>2</v>
      </c>
    </row>
    <row r="99" spans="1:30" ht="27.75">
      <c r="A99" s="132"/>
      <c r="B99" s="3" t="s">
        <v>155</v>
      </c>
      <c r="C99" s="26" t="s">
        <v>12</v>
      </c>
      <c r="D99" s="3">
        <v>2</v>
      </c>
      <c r="E99" s="3">
        <v>0</v>
      </c>
      <c r="F99" s="3">
        <v>4</v>
      </c>
      <c r="G99" s="3">
        <v>0</v>
      </c>
      <c r="H99" s="3">
        <v>24</v>
      </c>
      <c r="I99" s="3">
        <v>2</v>
      </c>
      <c r="J99" s="3">
        <v>11</v>
      </c>
      <c r="K99" s="3">
        <v>2</v>
      </c>
      <c r="L99" s="3">
        <v>2</v>
      </c>
      <c r="M99" s="3">
        <v>0</v>
      </c>
      <c r="N99" s="3">
        <v>0</v>
      </c>
      <c r="O99" s="3">
        <v>0</v>
      </c>
      <c r="P99" s="3">
        <v>4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2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57">
        <f t="shared" si="13"/>
        <v>50</v>
      </c>
      <c r="AC99" s="57">
        <f t="shared" si="14"/>
        <v>4</v>
      </c>
      <c r="AD99" s="57">
        <f t="shared" si="15"/>
        <v>54</v>
      </c>
    </row>
    <row r="100" spans="1:30" ht="27.75">
      <c r="A100" s="132"/>
      <c r="B100" s="3" t="s">
        <v>156</v>
      </c>
      <c r="C100" s="26" t="s">
        <v>12</v>
      </c>
      <c r="D100" s="3">
        <v>6</v>
      </c>
      <c r="E100" s="3">
        <v>0</v>
      </c>
      <c r="F100" s="3">
        <v>2</v>
      </c>
      <c r="G100" s="3">
        <v>0</v>
      </c>
      <c r="H100" s="3">
        <v>7</v>
      </c>
      <c r="I100" s="3">
        <v>0</v>
      </c>
      <c r="J100" s="3">
        <v>3</v>
      </c>
      <c r="K100" s="3">
        <v>0</v>
      </c>
      <c r="L100" s="3">
        <v>2</v>
      </c>
      <c r="M100" s="3">
        <v>0</v>
      </c>
      <c r="N100" s="3">
        <v>2</v>
      </c>
      <c r="O100" s="3">
        <v>0</v>
      </c>
      <c r="P100" s="3">
        <v>2</v>
      </c>
      <c r="Q100" s="3">
        <v>0</v>
      </c>
      <c r="R100" s="3">
        <v>1</v>
      </c>
      <c r="S100" s="3">
        <v>0</v>
      </c>
      <c r="T100" s="3">
        <v>2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57">
        <f t="shared" si="13"/>
        <v>27</v>
      </c>
      <c r="AC100" s="57">
        <f t="shared" si="14"/>
        <v>0</v>
      </c>
      <c r="AD100" s="57">
        <f t="shared" si="15"/>
        <v>27</v>
      </c>
    </row>
    <row r="101" spans="1:30" ht="27.75">
      <c r="A101" s="132"/>
      <c r="B101" s="3" t="s">
        <v>97</v>
      </c>
      <c r="C101" s="26" t="s">
        <v>12</v>
      </c>
      <c r="D101" s="3">
        <v>0</v>
      </c>
      <c r="E101" s="3">
        <v>0</v>
      </c>
      <c r="F101" s="3">
        <v>1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57">
        <f t="shared" si="13"/>
        <v>1</v>
      </c>
      <c r="AC101" s="57">
        <f t="shared" si="14"/>
        <v>0</v>
      </c>
      <c r="AD101" s="57">
        <f t="shared" si="15"/>
        <v>1</v>
      </c>
    </row>
    <row r="102" spans="1:30" ht="27.75">
      <c r="A102" s="132"/>
      <c r="B102" s="3" t="s">
        <v>94</v>
      </c>
      <c r="C102" s="26" t="s">
        <v>12</v>
      </c>
      <c r="D102" s="3">
        <v>3</v>
      </c>
      <c r="E102" s="3">
        <v>2</v>
      </c>
      <c r="F102" s="3">
        <v>3</v>
      </c>
      <c r="G102" s="3">
        <v>1</v>
      </c>
      <c r="H102" s="3">
        <v>2</v>
      </c>
      <c r="I102" s="3">
        <v>1</v>
      </c>
      <c r="J102" s="3">
        <v>1</v>
      </c>
      <c r="K102" s="3">
        <v>1</v>
      </c>
      <c r="L102" s="3">
        <v>2</v>
      </c>
      <c r="M102" s="3">
        <v>0</v>
      </c>
      <c r="N102" s="3">
        <v>0</v>
      </c>
      <c r="O102" s="3">
        <v>1</v>
      </c>
      <c r="P102" s="3">
        <v>2</v>
      </c>
      <c r="Q102" s="3">
        <v>0</v>
      </c>
      <c r="R102" s="3">
        <v>1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57">
        <f t="shared" si="13"/>
        <v>14</v>
      </c>
      <c r="AC102" s="57">
        <f t="shared" si="14"/>
        <v>6</v>
      </c>
      <c r="AD102" s="57">
        <f t="shared" si="15"/>
        <v>20</v>
      </c>
    </row>
    <row r="103" spans="1:30" ht="27.75">
      <c r="A103" s="132"/>
      <c r="B103" s="2" t="s">
        <v>83</v>
      </c>
      <c r="C103" s="27" t="s">
        <v>12</v>
      </c>
      <c r="D103" s="2">
        <f>D102+D101+D100+D99+D98+D97+D96+D95</f>
        <v>54</v>
      </c>
      <c r="E103" s="2">
        <f aca="true" t="shared" si="17" ref="E103:AA103">E102+E101+E100+E99+E98+E97+E96+E95</f>
        <v>6</v>
      </c>
      <c r="F103" s="2">
        <f t="shared" si="17"/>
        <v>25</v>
      </c>
      <c r="G103" s="2">
        <f t="shared" si="17"/>
        <v>3</v>
      </c>
      <c r="H103" s="2">
        <f t="shared" si="17"/>
        <v>68</v>
      </c>
      <c r="I103" s="2">
        <f t="shared" si="17"/>
        <v>8</v>
      </c>
      <c r="J103" s="2">
        <f t="shared" si="17"/>
        <v>34</v>
      </c>
      <c r="K103" s="2">
        <f t="shared" si="17"/>
        <v>5</v>
      </c>
      <c r="L103" s="2">
        <f t="shared" si="17"/>
        <v>14</v>
      </c>
      <c r="M103" s="2">
        <f t="shared" si="17"/>
        <v>1</v>
      </c>
      <c r="N103" s="2">
        <f t="shared" si="17"/>
        <v>6</v>
      </c>
      <c r="O103" s="2">
        <f t="shared" si="17"/>
        <v>1</v>
      </c>
      <c r="P103" s="2">
        <f t="shared" si="17"/>
        <v>23</v>
      </c>
      <c r="Q103" s="2">
        <f t="shared" si="17"/>
        <v>1</v>
      </c>
      <c r="R103" s="2">
        <f t="shared" si="17"/>
        <v>3</v>
      </c>
      <c r="S103" s="2">
        <f t="shared" si="17"/>
        <v>0</v>
      </c>
      <c r="T103" s="2">
        <f t="shared" si="17"/>
        <v>7</v>
      </c>
      <c r="U103" s="2">
        <f t="shared" si="17"/>
        <v>2</v>
      </c>
      <c r="V103" s="2">
        <f t="shared" si="17"/>
        <v>5</v>
      </c>
      <c r="W103" s="2">
        <f t="shared" si="17"/>
        <v>0</v>
      </c>
      <c r="X103" s="2">
        <f t="shared" si="17"/>
        <v>0</v>
      </c>
      <c r="Y103" s="2">
        <f t="shared" si="17"/>
        <v>0</v>
      </c>
      <c r="Z103" s="2">
        <f t="shared" si="17"/>
        <v>0</v>
      </c>
      <c r="AA103" s="2">
        <f t="shared" si="17"/>
        <v>0</v>
      </c>
      <c r="AB103" s="57">
        <f t="shared" si="13"/>
        <v>239</v>
      </c>
      <c r="AC103" s="57">
        <f t="shared" si="14"/>
        <v>27</v>
      </c>
      <c r="AD103" s="57">
        <f t="shared" si="15"/>
        <v>266</v>
      </c>
    </row>
    <row r="104" spans="1:30" ht="27.75">
      <c r="A104" s="131" t="s">
        <v>34</v>
      </c>
      <c r="B104" s="131"/>
      <c r="C104" s="26" t="s">
        <v>12</v>
      </c>
      <c r="D104" s="3">
        <v>7</v>
      </c>
      <c r="E104" s="3">
        <v>4</v>
      </c>
      <c r="F104" s="3">
        <v>4</v>
      </c>
      <c r="G104" s="3">
        <v>1</v>
      </c>
      <c r="H104" s="3">
        <v>10</v>
      </c>
      <c r="I104" s="3">
        <v>12</v>
      </c>
      <c r="J104" s="3">
        <v>18</v>
      </c>
      <c r="K104" s="3">
        <v>4</v>
      </c>
      <c r="L104" s="3">
        <v>11</v>
      </c>
      <c r="M104" s="3">
        <v>5</v>
      </c>
      <c r="N104" s="3">
        <v>5</v>
      </c>
      <c r="O104" s="3">
        <v>4</v>
      </c>
      <c r="P104" s="3">
        <v>12</v>
      </c>
      <c r="Q104" s="3">
        <v>11</v>
      </c>
      <c r="R104" s="3">
        <v>1</v>
      </c>
      <c r="S104" s="3">
        <v>9</v>
      </c>
      <c r="T104" s="3">
        <v>13</v>
      </c>
      <c r="U104" s="3">
        <v>4</v>
      </c>
      <c r="V104" s="3">
        <v>1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57">
        <f t="shared" si="13"/>
        <v>82</v>
      </c>
      <c r="AC104" s="57">
        <f t="shared" si="14"/>
        <v>54</v>
      </c>
      <c r="AD104" s="57">
        <f t="shared" si="15"/>
        <v>136</v>
      </c>
    </row>
    <row r="105" spans="1:30" ht="27.75">
      <c r="A105" s="131" t="s">
        <v>36</v>
      </c>
      <c r="B105" s="131"/>
      <c r="C105" s="26" t="s">
        <v>12</v>
      </c>
      <c r="D105" s="3">
        <v>16</v>
      </c>
      <c r="E105" s="3">
        <v>6</v>
      </c>
      <c r="F105" s="3">
        <v>17</v>
      </c>
      <c r="G105" s="3">
        <v>4</v>
      </c>
      <c r="H105" s="3">
        <v>25</v>
      </c>
      <c r="I105" s="3">
        <v>17</v>
      </c>
      <c r="J105" s="3">
        <v>9</v>
      </c>
      <c r="K105" s="3">
        <v>9</v>
      </c>
      <c r="L105" s="3">
        <v>19</v>
      </c>
      <c r="M105" s="3">
        <v>5</v>
      </c>
      <c r="N105" s="3">
        <v>6</v>
      </c>
      <c r="O105" s="3">
        <v>2</v>
      </c>
      <c r="P105" s="3">
        <v>8</v>
      </c>
      <c r="Q105" s="3">
        <v>3</v>
      </c>
      <c r="R105" s="3">
        <v>2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57">
        <f t="shared" si="13"/>
        <v>102</v>
      </c>
      <c r="AC105" s="57">
        <f t="shared" si="14"/>
        <v>46</v>
      </c>
      <c r="AD105" s="57">
        <f t="shared" si="15"/>
        <v>148</v>
      </c>
    </row>
    <row r="106" spans="1:30" ht="27.75">
      <c r="A106" s="131" t="s">
        <v>306</v>
      </c>
      <c r="B106" s="131"/>
      <c r="C106" s="26" t="s">
        <v>18</v>
      </c>
      <c r="D106" s="3">
        <v>16</v>
      </c>
      <c r="E106" s="3">
        <v>11</v>
      </c>
      <c r="F106" s="3">
        <v>61</v>
      </c>
      <c r="G106" s="3">
        <v>19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57">
        <f t="shared" si="13"/>
        <v>77</v>
      </c>
      <c r="AC106" s="57">
        <f t="shared" si="14"/>
        <v>30</v>
      </c>
      <c r="AD106" s="57">
        <f t="shared" si="15"/>
        <v>107</v>
      </c>
    </row>
    <row r="107" spans="1:30" ht="27.75">
      <c r="A107" s="131" t="s">
        <v>98</v>
      </c>
      <c r="B107" s="131"/>
      <c r="C107" s="26" t="s">
        <v>12</v>
      </c>
      <c r="D107" s="3">
        <v>21</v>
      </c>
      <c r="E107" s="3">
        <v>19</v>
      </c>
      <c r="F107" s="3">
        <v>13</v>
      </c>
      <c r="G107" s="3">
        <v>19</v>
      </c>
      <c r="H107" s="3">
        <v>10</v>
      </c>
      <c r="I107" s="3">
        <v>8</v>
      </c>
      <c r="J107" s="3">
        <v>12</v>
      </c>
      <c r="K107" s="3">
        <v>13</v>
      </c>
      <c r="L107" s="3">
        <v>14</v>
      </c>
      <c r="M107" s="3">
        <v>36</v>
      </c>
      <c r="N107" s="3">
        <v>5</v>
      </c>
      <c r="O107" s="3">
        <v>11</v>
      </c>
      <c r="P107" s="3">
        <v>8</v>
      </c>
      <c r="Q107" s="3">
        <v>30</v>
      </c>
      <c r="R107" s="3">
        <v>0</v>
      </c>
      <c r="S107" s="3">
        <v>0</v>
      </c>
      <c r="T107" s="3">
        <v>7</v>
      </c>
      <c r="U107" s="3">
        <v>12</v>
      </c>
      <c r="V107" s="3">
        <v>0</v>
      </c>
      <c r="W107" s="3">
        <v>9</v>
      </c>
      <c r="X107" s="3">
        <v>0</v>
      </c>
      <c r="Y107" s="3">
        <v>0</v>
      </c>
      <c r="Z107" s="3">
        <v>0</v>
      </c>
      <c r="AA107" s="3">
        <v>0</v>
      </c>
      <c r="AB107" s="57">
        <f t="shared" si="13"/>
        <v>90</v>
      </c>
      <c r="AC107" s="57">
        <f t="shared" si="14"/>
        <v>157</v>
      </c>
      <c r="AD107" s="57">
        <f t="shared" si="15"/>
        <v>247</v>
      </c>
    </row>
    <row r="108" spans="1:30" ht="27.75">
      <c r="A108" s="131" t="s">
        <v>37</v>
      </c>
      <c r="B108" s="131"/>
      <c r="C108" s="26" t="s">
        <v>12</v>
      </c>
      <c r="D108" s="3">
        <v>96</v>
      </c>
      <c r="E108" s="3">
        <v>48</v>
      </c>
      <c r="F108" s="3">
        <v>158</v>
      </c>
      <c r="G108" s="3">
        <v>25</v>
      </c>
      <c r="H108" s="3">
        <v>131</v>
      </c>
      <c r="I108" s="3">
        <v>122</v>
      </c>
      <c r="J108" s="3">
        <v>54</v>
      </c>
      <c r="K108" s="3">
        <v>51</v>
      </c>
      <c r="L108" s="3">
        <v>120</v>
      </c>
      <c r="M108" s="3">
        <v>65</v>
      </c>
      <c r="N108" s="3">
        <v>43</v>
      </c>
      <c r="O108" s="3">
        <v>24</v>
      </c>
      <c r="P108" s="3">
        <v>65</v>
      </c>
      <c r="Q108" s="3">
        <v>0</v>
      </c>
      <c r="R108" s="3">
        <v>0</v>
      </c>
      <c r="S108" s="3">
        <v>5</v>
      </c>
      <c r="T108" s="3">
        <v>98</v>
      </c>
      <c r="U108" s="3">
        <v>16</v>
      </c>
      <c r="V108" s="3">
        <v>0</v>
      </c>
      <c r="W108" s="3">
        <v>20</v>
      </c>
      <c r="X108" s="3">
        <v>0</v>
      </c>
      <c r="Y108" s="3">
        <v>0</v>
      </c>
      <c r="Z108" s="3">
        <v>0</v>
      </c>
      <c r="AA108" s="3">
        <v>0</v>
      </c>
      <c r="AB108" s="57">
        <f t="shared" si="13"/>
        <v>765</v>
      </c>
      <c r="AC108" s="57">
        <f t="shared" si="14"/>
        <v>376</v>
      </c>
      <c r="AD108" s="57">
        <f t="shared" si="15"/>
        <v>1141</v>
      </c>
    </row>
    <row r="109" spans="1:30" ht="26.25" customHeight="1">
      <c r="A109" s="132" t="s">
        <v>38</v>
      </c>
      <c r="B109" s="3" t="s">
        <v>39</v>
      </c>
      <c r="C109" s="26" t="s">
        <v>12</v>
      </c>
      <c r="D109" s="3">
        <v>133</v>
      </c>
      <c r="E109" s="3">
        <v>149</v>
      </c>
      <c r="F109" s="3">
        <v>20</v>
      </c>
      <c r="G109" s="3">
        <v>35</v>
      </c>
      <c r="H109" s="3">
        <v>72</v>
      </c>
      <c r="I109" s="3">
        <v>56</v>
      </c>
      <c r="J109" s="3">
        <v>61</v>
      </c>
      <c r="K109" s="3">
        <v>80</v>
      </c>
      <c r="L109" s="3">
        <v>44</v>
      </c>
      <c r="M109" s="3">
        <v>55</v>
      </c>
      <c r="N109" s="3">
        <v>39</v>
      </c>
      <c r="O109" s="3">
        <v>35</v>
      </c>
      <c r="P109" s="3">
        <v>27</v>
      </c>
      <c r="Q109" s="3">
        <v>35</v>
      </c>
      <c r="R109" s="3">
        <v>31</v>
      </c>
      <c r="S109" s="3">
        <v>18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57">
        <f t="shared" si="13"/>
        <v>427</v>
      </c>
      <c r="AC109" s="57">
        <f t="shared" si="14"/>
        <v>463</v>
      </c>
      <c r="AD109" s="57">
        <f t="shared" si="15"/>
        <v>890</v>
      </c>
    </row>
    <row r="110" spans="1:30" ht="27.75">
      <c r="A110" s="132"/>
      <c r="B110" s="3" t="s">
        <v>40</v>
      </c>
      <c r="C110" s="26" t="s">
        <v>12</v>
      </c>
      <c r="D110" s="3">
        <v>87</v>
      </c>
      <c r="E110" s="3">
        <v>114</v>
      </c>
      <c r="F110" s="3">
        <v>23</v>
      </c>
      <c r="G110" s="3">
        <v>37</v>
      </c>
      <c r="H110" s="3">
        <v>89</v>
      </c>
      <c r="I110" s="3">
        <v>102</v>
      </c>
      <c r="J110" s="3">
        <v>71</v>
      </c>
      <c r="K110" s="3">
        <v>45</v>
      </c>
      <c r="L110" s="3">
        <v>39</v>
      </c>
      <c r="M110" s="3">
        <v>80</v>
      </c>
      <c r="N110" s="3">
        <v>32</v>
      </c>
      <c r="O110" s="3">
        <v>42</v>
      </c>
      <c r="P110" s="3">
        <v>13</v>
      </c>
      <c r="Q110" s="3">
        <v>24</v>
      </c>
      <c r="R110" s="3">
        <v>11</v>
      </c>
      <c r="S110" s="3">
        <v>34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57">
        <f t="shared" si="13"/>
        <v>365</v>
      </c>
      <c r="AC110" s="57">
        <f t="shared" si="14"/>
        <v>478</v>
      </c>
      <c r="AD110" s="57">
        <f t="shared" si="15"/>
        <v>843</v>
      </c>
    </row>
    <row r="111" spans="1:30" ht="27.75">
      <c r="A111" s="132"/>
      <c r="B111" s="3" t="s">
        <v>41</v>
      </c>
      <c r="C111" s="26" t="s">
        <v>12</v>
      </c>
      <c r="D111" s="3">
        <v>25</v>
      </c>
      <c r="E111" s="3">
        <v>249</v>
      </c>
      <c r="F111" s="3">
        <v>15</v>
      </c>
      <c r="G111" s="3">
        <v>23</v>
      </c>
      <c r="H111" s="3">
        <v>24</v>
      </c>
      <c r="I111" s="3">
        <v>90</v>
      </c>
      <c r="J111" s="3">
        <v>22</v>
      </c>
      <c r="K111" s="3">
        <v>76</v>
      </c>
      <c r="L111" s="3">
        <v>17</v>
      </c>
      <c r="M111" s="3">
        <v>71</v>
      </c>
      <c r="N111" s="3">
        <v>16</v>
      </c>
      <c r="O111" s="3">
        <v>66</v>
      </c>
      <c r="P111" s="3">
        <v>9</v>
      </c>
      <c r="Q111" s="3">
        <v>27</v>
      </c>
      <c r="R111" s="3">
        <v>8</v>
      </c>
      <c r="S111" s="3">
        <v>31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57">
        <f t="shared" si="13"/>
        <v>136</v>
      </c>
      <c r="AC111" s="57">
        <f t="shared" si="14"/>
        <v>633</v>
      </c>
      <c r="AD111" s="57">
        <f t="shared" si="15"/>
        <v>769</v>
      </c>
    </row>
    <row r="112" spans="1:30" ht="27.75">
      <c r="A112" s="132"/>
      <c r="B112" s="3" t="s">
        <v>42</v>
      </c>
      <c r="C112" s="26" t="s">
        <v>12</v>
      </c>
      <c r="D112" s="3">
        <v>3</v>
      </c>
      <c r="E112" s="3">
        <v>2</v>
      </c>
      <c r="F112" s="3">
        <v>3</v>
      </c>
      <c r="G112" s="3">
        <v>3</v>
      </c>
      <c r="H112" s="3">
        <v>2</v>
      </c>
      <c r="I112" s="3">
        <v>1</v>
      </c>
      <c r="J112" s="3">
        <v>1</v>
      </c>
      <c r="K112" s="3">
        <v>1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57">
        <f t="shared" si="13"/>
        <v>9</v>
      </c>
      <c r="AC112" s="57">
        <f t="shared" si="14"/>
        <v>7</v>
      </c>
      <c r="AD112" s="57">
        <f t="shared" si="15"/>
        <v>16</v>
      </c>
    </row>
    <row r="113" spans="1:30" ht="27.75">
      <c r="A113" s="132"/>
      <c r="B113" s="3" t="s">
        <v>99</v>
      </c>
      <c r="C113" s="26" t="s">
        <v>12</v>
      </c>
      <c r="D113" s="3">
        <v>15</v>
      </c>
      <c r="E113" s="3">
        <v>7</v>
      </c>
      <c r="F113" s="3">
        <v>9</v>
      </c>
      <c r="G113" s="3">
        <v>15</v>
      </c>
      <c r="H113" s="3">
        <v>3</v>
      </c>
      <c r="I113" s="3">
        <v>6</v>
      </c>
      <c r="J113" s="3">
        <v>3</v>
      </c>
      <c r="K113" s="3">
        <v>9</v>
      </c>
      <c r="L113" s="3">
        <v>2</v>
      </c>
      <c r="M113" s="3">
        <v>11</v>
      </c>
      <c r="N113" s="3">
        <v>3</v>
      </c>
      <c r="O113" s="3">
        <v>5</v>
      </c>
      <c r="P113" s="3">
        <v>1</v>
      </c>
      <c r="Q113" s="3">
        <v>4</v>
      </c>
      <c r="R113" s="3">
        <v>2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57">
        <f t="shared" si="13"/>
        <v>38</v>
      </c>
      <c r="AC113" s="57">
        <f t="shared" si="14"/>
        <v>57</v>
      </c>
      <c r="AD113" s="57">
        <f t="shared" si="15"/>
        <v>95</v>
      </c>
    </row>
    <row r="114" spans="1:30" ht="27.75">
      <c r="A114" s="132"/>
      <c r="B114" s="3" t="s">
        <v>43</v>
      </c>
      <c r="C114" s="26" t="s">
        <v>12</v>
      </c>
      <c r="D114" s="3">
        <v>53</v>
      </c>
      <c r="E114" s="3">
        <v>36</v>
      </c>
      <c r="F114" s="3">
        <v>25</v>
      </c>
      <c r="G114" s="3">
        <v>15</v>
      </c>
      <c r="H114" s="3">
        <v>36</v>
      </c>
      <c r="I114" s="3">
        <v>10</v>
      </c>
      <c r="J114" s="3">
        <v>7</v>
      </c>
      <c r="K114" s="3">
        <v>5</v>
      </c>
      <c r="L114" s="3">
        <v>22</v>
      </c>
      <c r="M114" s="3">
        <v>11</v>
      </c>
      <c r="N114" s="3">
        <v>13</v>
      </c>
      <c r="O114" s="3">
        <v>8</v>
      </c>
      <c r="P114" s="3">
        <v>8</v>
      </c>
      <c r="Q114" s="3">
        <v>1</v>
      </c>
      <c r="R114" s="3">
        <v>7</v>
      </c>
      <c r="S114" s="3">
        <v>1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57">
        <f t="shared" si="13"/>
        <v>171</v>
      </c>
      <c r="AC114" s="57">
        <f t="shared" si="14"/>
        <v>87</v>
      </c>
      <c r="AD114" s="57">
        <f t="shared" si="15"/>
        <v>258</v>
      </c>
    </row>
    <row r="115" spans="1:30" ht="27.75">
      <c r="A115" s="132"/>
      <c r="B115" s="3" t="s">
        <v>44</v>
      </c>
      <c r="C115" s="26" t="s">
        <v>12</v>
      </c>
      <c r="D115" s="3">
        <v>53</v>
      </c>
      <c r="E115" s="3">
        <v>47</v>
      </c>
      <c r="F115" s="3">
        <v>26</v>
      </c>
      <c r="G115" s="3">
        <v>17</v>
      </c>
      <c r="H115" s="3">
        <v>33</v>
      </c>
      <c r="I115" s="3">
        <v>15</v>
      </c>
      <c r="J115" s="3">
        <v>9</v>
      </c>
      <c r="K115" s="3">
        <v>21</v>
      </c>
      <c r="L115" s="3">
        <v>21</v>
      </c>
      <c r="M115" s="3">
        <v>43</v>
      </c>
      <c r="N115" s="3">
        <v>12</v>
      </c>
      <c r="O115" s="3">
        <v>16</v>
      </c>
      <c r="P115" s="3">
        <v>7</v>
      </c>
      <c r="Q115" s="3">
        <v>12</v>
      </c>
      <c r="R115" s="3">
        <v>8</v>
      </c>
      <c r="S115" s="3">
        <v>2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57">
        <f t="shared" si="13"/>
        <v>169</v>
      </c>
      <c r="AC115" s="57">
        <f t="shared" si="14"/>
        <v>173</v>
      </c>
      <c r="AD115" s="57">
        <f t="shared" si="15"/>
        <v>342</v>
      </c>
    </row>
    <row r="116" spans="1:30" ht="27.75">
      <c r="A116" s="132"/>
      <c r="B116" s="3" t="s">
        <v>45</v>
      </c>
      <c r="C116" s="26" t="s">
        <v>12</v>
      </c>
      <c r="D116" s="3">
        <v>56</v>
      </c>
      <c r="E116" s="3">
        <v>37</v>
      </c>
      <c r="F116" s="3">
        <v>20</v>
      </c>
      <c r="G116" s="3">
        <v>24</v>
      </c>
      <c r="H116" s="3">
        <v>22</v>
      </c>
      <c r="I116" s="3">
        <v>9</v>
      </c>
      <c r="J116" s="3">
        <v>6</v>
      </c>
      <c r="K116" s="3">
        <v>6</v>
      </c>
      <c r="L116" s="3">
        <v>13</v>
      </c>
      <c r="M116" s="3">
        <v>7</v>
      </c>
      <c r="N116" s="3">
        <v>8</v>
      </c>
      <c r="O116" s="3">
        <v>5</v>
      </c>
      <c r="P116" s="3">
        <v>8</v>
      </c>
      <c r="Q116" s="3">
        <v>6</v>
      </c>
      <c r="R116" s="3">
        <v>8</v>
      </c>
      <c r="S116" s="3">
        <v>2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57">
        <f t="shared" si="13"/>
        <v>141</v>
      </c>
      <c r="AC116" s="57">
        <f t="shared" si="14"/>
        <v>96</v>
      </c>
      <c r="AD116" s="57">
        <f t="shared" si="15"/>
        <v>237</v>
      </c>
    </row>
    <row r="117" spans="1:30" ht="27.75">
      <c r="A117" s="132"/>
      <c r="B117" s="3" t="s">
        <v>46</v>
      </c>
      <c r="C117" s="26" t="s">
        <v>12</v>
      </c>
      <c r="D117" s="3">
        <v>14</v>
      </c>
      <c r="E117" s="3">
        <v>46</v>
      </c>
      <c r="F117" s="3">
        <v>32</v>
      </c>
      <c r="G117" s="3">
        <v>18</v>
      </c>
      <c r="H117" s="3">
        <v>20</v>
      </c>
      <c r="I117" s="3">
        <v>4</v>
      </c>
      <c r="J117" s="3">
        <v>12</v>
      </c>
      <c r="K117" s="3">
        <v>4</v>
      </c>
      <c r="L117" s="3">
        <v>2</v>
      </c>
      <c r="M117" s="3">
        <v>40</v>
      </c>
      <c r="N117" s="3">
        <v>0</v>
      </c>
      <c r="O117" s="3">
        <v>21</v>
      </c>
      <c r="P117" s="3">
        <v>0</v>
      </c>
      <c r="Q117" s="3">
        <v>14</v>
      </c>
      <c r="R117" s="3">
        <v>0</v>
      </c>
      <c r="S117" s="3">
        <v>1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57">
        <f t="shared" si="13"/>
        <v>80</v>
      </c>
      <c r="AC117" s="57">
        <f t="shared" si="14"/>
        <v>148</v>
      </c>
      <c r="AD117" s="57">
        <f t="shared" si="15"/>
        <v>228</v>
      </c>
    </row>
    <row r="118" spans="1:30" ht="27.75">
      <c r="A118" s="132"/>
      <c r="B118" s="3" t="s">
        <v>47</v>
      </c>
      <c r="C118" s="26" t="s">
        <v>12</v>
      </c>
      <c r="D118" s="3">
        <v>22</v>
      </c>
      <c r="E118" s="3">
        <v>12</v>
      </c>
      <c r="F118" s="3">
        <v>14</v>
      </c>
      <c r="G118" s="3">
        <v>16</v>
      </c>
      <c r="H118" s="3">
        <v>16</v>
      </c>
      <c r="I118" s="3">
        <v>3</v>
      </c>
      <c r="J118" s="3">
        <v>3</v>
      </c>
      <c r="K118" s="3">
        <v>4</v>
      </c>
      <c r="L118" s="3">
        <v>5</v>
      </c>
      <c r="M118" s="3">
        <v>7</v>
      </c>
      <c r="N118" s="3">
        <v>6</v>
      </c>
      <c r="O118" s="3">
        <v>11</v>
      </c>
      <c r="P118" s="3">
        <v>2</v>
      </c>
      <c r="Q118" s="3">
        <v>2</v>
      </c>
      <c r="R118" s="3">
        <v>5</v>
      </c>
      <c r="S118" s="3">
        <v>1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57">
        <f t="shared" si="13"/>
        <v>73</v>
      </c>
      <c r="AC118" s="57">
        <f t="shared" si="14"/>
        <v>56</v>
      </c>
      <c r="AD118" s="57">
        <f t="shared" si="15"/>
        <v>129</v>
      </c>
    </row>
    <row r="119" spans="1:30" ht="27.75">
      <c r="A119" s="132"/>
      <c r="B119" s="2" t="s">
        <v>48</v>
      </c>
      <c r="C119" s="27" t="s">
        <v>12</v>
      </c>
      <c r="D119" s="2">
        <f>D118+D117+D116+D115+D114+D113+D112+D111+D110+D109</f>
        <v>461</v>
      </c>
      <c r="E119" s="2">
        <f aca="true" t="shared" si="18" ref="E119:AA119">E118+E117+E116+E115+E114+E113+E112+E111+E110+E109</f>
        <v>699</v>
      </c>
      <c r="F119" s="2">
        <f t="shared" si="18"/>
        <v>187</v>
      </c>
      <c r="G119" s="2">
        <f t="shared" si="18"/>
        <v>203</v>
      </c>
      <c r="H119" s="2">
        <f t="shared" si="18"/>
        <v>317</v>
      </c>
      <c r="I119" s="2">
        <f t="shared" si="18"/>
        <v>296</v>
      </c>
      <c r="J119" s="2">
        <f t="shared" si="18"/>
        <v>195</v>
      </c>
      <c r="K119" s="2">
        <f t="shared" si="18"/>
        <v>251</v>
      </c>
      <c r="L119" s="2">
        <f t="shared" si="18"/>
        <v>165</v>
      </c>
      <c r="M119" s="2">
        <f t="shared" si="18"/>
        <v>325</v>
      </c>
      <c r="N119" s="2">
        <f t="shared" si="18"/>
        <v>129</v>
      </c>
      <c r="O119" s="2">
        <f t="shared" si="18"/>
        <v>209</v>
      </c>
      <c r="P119" s="2">
        <f t="shared" si="18"/>
        <v>75</v>
      </c>
      <c r="Q119" s="2">
        <f t="shared" si="18"/>
        <v>125</v>
      </c>
      <c r="R119" s="2">
        <f t="shared" si="18"/>
        <v>80</v>
      </c>
      <c r="S119" s="2">
        <f t="shared" si="18"/>
        <v>90</v>
      </c>
      <c r="T119" s="2">
        <f t="shared" si="18"/>
        <v>0</v>
      </c>
      <c r="U119" s="2">
        <f t="shared" si="18"/>
        <v>0</v>
      </c>
      <c r="V119" s="2">
        <f t="shared" si="18"/>
        <v>0</v>
      </c>
      <c r="W119" s="2">
        <f t="shared" si="18"/>
        <v>0</v>
      </c>
      <c r="X119" s="2">
        <f t="shared" si="18"/>
        <v>0</v>
      </c>
      <c r="Y119" s="2">
        <f t="shared" si="18"/>
        <v>0</v>
      </c>
      <c r="Z119" s="2">
        <f t="shared" si="18"/>
        <v>0</v>
      </c>
      <c r="AA119" s="2">
        <f t="shared" si="18"/>
        <v>0</v>
      </c>
      <c r="AB119" s="57">
        <f t="shared" si="13"/>
        <v>1609</v>
      </c>
      <c r="AC119" s="57">
        <f t="shared" si="14"/>
        <v>2198</v>
      </c>
      <c r="AD119" s="57">
        <f t="shared" si="15"/>
        <v>3807</v>
      </c>
    </row>
    <row r="120" spans="1:30" ht="26.25" customHeight="1">
      <c r="A120" s="132" t="s">
        <v>49</v>
      </c>
      <c r="B120" s="26" t="s">
        <v>39</v>
      </c>
      <c r="C120" s="26" t="s">
        <v>18</v>
      </c>
      <c r="D120" s="3">
        <v>31</v>
      </c>
      <c r="E120" s="3">
        <v>65</v>
      </c>
      <c r="F120" s="3">
        <v>13</v>
      </c>
      <c r="G120" s="3">
        <v>7</v>
      </c>
      <c r="H120" s="3">
        <v>47</v>
      </c>
      <c r="I120" s="3">
        <v>28</v>
      </c>
      <c r="J120" s="3">
        <v>30</v>
      </c>
      <c r="K120" s="3">
        <v>19</v>
      </c>
      <c r="L120" s="3">
        <v>25</v>
      </c>
      <c r="M120" s="3">
        <v>14</v>
      </c>
      <c r="N120" s="3">
        <v>18</v>
      </c>
      <c r="O120" s="3">
        <v>7</v>
      </c>
      <c r="P120" s="3">
        <v>10</v>
      </c>
      <c r="Q120" s="3">
        <v>5</v>
      </c>
      <c r="R120" s="3">
        <v>0</v>
      </c>
      <c r="S120" s="3">
        <v>2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57">
        <f t="shared" si="13"/>
        <v>174</v>
      </c>
      <c r="AC120" s="57">
        <f t="shared" si="14"/>
        <v>147</v>
      </c>
      <c r="AD120" s="57">
        <f t="shared" si="15"/>
        <v>321</v>
      </c>
    </row>
    <row r="121" spans="1:30" ht="27.75">
      <c r="A121" s="132"/>
      <c r="B121" s="26" t="s">
        <v>307</v>
      </c>
      <c r="C121" s="26" t="s">
        <v>18</v>
      </c>
      <c r="D121" s="3">
        <v>9</v>
      </c>
      <c r="E121" s="3">
        <v>19</v>
      </c>
      <c r="F121" s="3">
        <v>13</v>
      </c>
      <c r="G121" s="3">
        <v>7</v>
      </c>
      <c r="H121" s="3">
        <v>18</v>
      </c>
      <c r="I121" s="3">
        <v>11</v>
      </c>
      <c r="J121" s="3">
        <v>6</v>
      </c>
      <c r="K121" s="3">
        <v>11</v>
      </c>
      <c r="L121" s="3">
        <v>11</v>
      </c>
      <c r="M121" s="3">
        <v>4</v>
      </c>
      <c r="N121" s="3">
        <v>6</v>
      </c>
      <c r="O121" s="3">
        <v>5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57">
        <f t="shared" si="13"/>
        <v>63</v>
      </c>
      <c r="AC121" s="57">
        <f t="shared" si="14"/>
        <v>57</v>
      </c>
      <c r="AD121" s="57">
        <f t="shared" si="15"/>
        <v>120</v>
      </c>
    </row>
    <row r="122" spans="1:30" ht="27.75">
      <c r="A122" s="132"/>
      <c r="B122" s="26" t="s">
        <v>311</v>
      </c>
      <c r="C122" s="26" t="s">
        <v>18</v>
      </c>
      <c r="D122" s="3">
        <v>6</v>
      </c>
      <c r="E122" s="3">
        <v>5</v>
      </c>
      <c r="F122" s="3">
        <v>4</v>
      </c>
      <c r="G122" s="3">
        <v>3</v>
      </c>
      <c r="H122" s="3">
        <v>3</v>
      </c>
      <c r="I122" s="3">
        <v>2</v>
      </c>
      <c r="J122" s="3">
        <v>1</v>
      </c>
      <c r="K122" s="3">
        <v>0</v>
      </c>
      <c r="L122" s="3">
        <v>2</v>
      </c>
      <c r="M122" s="3">
        <v>2</v>
      </c>
      <c r="N122" s="3">
        <v>0</v>
      </c>
      <c r="O122" s="3">
        <v>1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57">
        <f t="shared" si="13"/>
        <v>16</v>
      </c>
      <c r="AC122" s="57">
        <f t="shared" si="14"/>
        <v>13</v>
      </c>
      <c r="AD122" s="57">
        <f t="shared" si="15"/>
        <v>29</v>
      </c>
    </row>
    <row r="123" spans="1:30" ht="27.75">
      <c r="A123" s="132"/>
      <c r="B123" s="2" t="s">
        <v>50</v>
      </c>
      <c r="C123" s="27" t="s">
        <v>18</v>
      </c>
      <c r="D123" s="2">
        <f>D122+D121+D120</f>
        <v>46</v>
      </c>
      <c r="E123" s="2">
        <f aca="true" t="shared" si="19" ref="E123:AA123">E122+E121+E120</f>
        <v>89</v>
      </c>
      <c r="F123" s="2">
        <f t="shared" si="19"/>
        <v>30</v>
      </c>
      <c r="G123" s="2">
        <f t="shared" si="19"/>
        <v>17</v>
      </c>
      <c r="H123" s="2">
        <f t="shared" si="19"/>
        <v>68</v>
      </c>
      <c r="I123" s="2">
        <f t="shared" si="19"/>
        <v>41</v>
      </c>
      <c r="J123" s="2">
        <f t="shared" si="19"/>
        <v>37</v>
      </c>
      <c r="K123" s="2">
        <f t="shared" si="19"/>
        <v>30</v>
      </c>
      <c r="L123" s="2">
        <f t="shared" si="19"/>
        <v>38</v>
      </c>
      <c r="M123" s="2">
        <f t="shared" si="19"/>
        <v>20</v>
      </c>
      <c r="N123" s="2">
        <f t="shared" si="19"/>
        <v>24</v>
      </c>
      <c r="O123" s="2">
        <f t="shared" si="19"/>
        <v>13</v>
      </c>
      <c r="P123" s="2">
        <f t="shared" si="19"/>
        <v>10</v>
      </c>
      <c r="Q123" s="2">
        <f t="shared" si="19"/>
        <v>5</v>
      </c>
      <c r="R123" s="2">
        <f t="shared" si="19"/>
        <v>0</v>
      </c>
      <c r="S123" s="2">
        <f t="shared" si="19"/>
        <v>2</v>
      </c>
      <c r="T123" s="2">
        <f t="shared" si="19"/>
        <v>0</v>
      </c>
      <c r="U123" s="2">
        <f t="shared" si="19"/>
        <v>0</v>
      </c>
      <c r="V123" s="2">
        <f t="shared" si="19"/>
        <v>0</v>
      </c>
      <c r="W123" s="2">
        <f t="shared" si="19"/>
        <v>0</v>
      </c>
      <c r="X123" s="2">
        <f t="shared" si="19"/>
        <v>0</v>
      </c>
      <c r="Y123" s="2">
        <f t="shared" si="19"/>
        <v>0</v>
      </c>
      <c r="Z123" s="2">
        <f t="shared" si="19"/>
        <v>0</v>
      </c>
      <c r="AA123" s="2">
        <f t="shared" si="19"/>
        <v>0</v>
      </c>
      <c r="AB123" s="57">
        <f t="shared" si="13"/>
        <v>253</v>
      </c>
      <c r="AC123" s="57">
        <f t="shared" si="14"/>
        <v>217</v>
      </c>
      <c r="AD123" s="57">
        <f t="shared" si="15"/>
        <v>470</v>
      </c>
    </row>
    <row r="124" spans="1:30" ht="26.25" customHeight="1">
      <c r="A124" s="132" t="s">
        <v>51</v>
      </c>
      <c r="B124" s="3" t="s">
        <v>52</v>
      </c>
      <c r="C124" s="26" t="s">
        <v>12</v>
      </c>
      <c r="D124" s="4">
        <v>28</v>
      </c>
      <c r="E124" s="4">
        <v>18</v>
      </c>
      <c r="F124" s="3">
        <v>6</v>
      </c>
      <c r="G124" s="3">
        <v>9</v>
      </c>
      <c r="H124" s="3">
        <v>22</v>
      </c>
      <c r="I124" s="3">
        <v>27</v>
      </c>
      <c r="J124" s="3">
        <v>14</v>
      </c>
      <c r="K124" s="3">
        <v>12</v>
      </c>
      <c r="L124" s="3">
        <v>19</v>
      </c>
      <c r="M124" s="3">
        <v>23</v>
      </c>
      <c r="N124" s="3">
        <v>8</v>
      </c>
      <c r="O124" s="3">
        <v>22</v>
      </c>
      <c r="P124" s="3">
        <v>4</v>
      </c>
      <c r="Q124" s="3">
        <v>7</v>
      </c>
      <c r="R124" s="3">
        <v>16</v>
      </c>
      <c r="S124" s="3">
        <v>11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57">
        <f t="shared" si="13"/>
        <v>117</v>
      </c>
      <c r="AC124" s="57">
        <f t="shared" si="14"/>
        <v>129</v>
      </c>
      <c r="AD124" s="57">
        <f t="shared" si="15"/>
        <v>246</v>
      </c>
    </row>
    <row r="125" spans="1:30" ht="27.75">
      <c r="A125" s="132"/>
      <c r="B125" s="3" t="s">
        <v>35</v>
      </c>
      <c r="C125" s="26" t="s">
        <v>12</v>
      </c>
      <c r="D125" s="4">
        <v>57</v>
      </c>
      <c r="E125" s="4">
        <v>32</v>
      </c>
      <c r="F125" s="3">
        <v>6</v>
      </c>
      <c r="G125" s="3">
        <v>8</v>
      </c>
      <c r="H125" s="3">
        <v>17</v>
      </c>
      <c r="I125" s="3">
        <v>22</v>
      </c>
      <c r="J125" s="3">
        <v>6</v>
      </c>
      <c r="K125" s="3">
        <v>10</v>
      </c>
      <c r="L125" s="3">
        <v>16</v>
      </c>
      <c r="M125" s="3">
        <v>22</v>
      </c>
      <c r="N125" s="3">
        <v>7</v>
      </c>
      <c r="O125" s="3">
        <v>10</v>
      </c>
      <c r="P125" s="3">
        <v>6</v>
      </c>
      <c r="Q125" s="3">
        <v>11</v>
      </c>
      <c r="R125" s="3">
        <v>9</v>
      </c>
      <c r="S125" s="3">
        <v>4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57">
        <f t="shared" si="13"/>
        <v>124</v>
      </c>
      <c r="AC125" s="57">
        <f t="shared" si="14"/>
        <v>119</v>
      </c>
      <c r="AD125" s="57">
        <f t="shared" si="15"/>
        <v>243</v>
      </c>
    </row>
    <row r="126" spans="1:30" ht="27.75">
      <c r="A126" s="132"/>
      <c r="B126" s="3" t="s">
        <v>53</v>
      </c>
      <c r="C126" s="26" t="s">
        <v>12</v>
      </c>
      <c r="D126" s="4">
        <v>36</v>
      </c>
      <c r="E126" s="4">
        <v>32</v>
      </c>
      <c r="F126" s="3">
        <v>7</v>
      </c>
      <c r="G126" s="3">
        <v>7</v>
      </c>
      <c r="H126" s="3">
        <v>25</v>
      </c>
      <c r="I126" s="3">
        <v>37</v>
      </c>
      <c r="J126" s="3">
        <v>15</v>
      </c>
      <c r="K126" s="3">
        <v>22</v>
      </c>
      <c r="L126" s="3">
        <v>23</v>
      </c>
      <c r="M126" s="3">
        <v>28</v>
      </c>
      <c r="N126" s="3">
        <v>12</v>
      </c>
      <c r="O126" s="3">
        <v>16</v>
      </c>
      <c r="P126" s="3">
        <v>8</v>
      </c>
      <c r="Q126" s="3">
        <v>14</v>
      </c>
      <c r="R126" s="3">
        <v>11</v>
      </c>
      <c r="S126" s="3">
        <v>7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57">
        <f t="shared" si="13"/>
        <v>137</v>
      </c>
      <c r="AC126" s="57">
        <f t="shared" si="14"/>
        <v>163</v>
      </c>
      <c r="AD126" s="57">
        <f t="shared" si="15"/>
        <v>300</v>
      </c>
    </row>
    <row r="127" spans="1:30" ht="27.75">
      <c r="A127" s="132"/>
      <c r="B127" s="3" t="s">
        <v>54</v>
      </c>
      <c r="C127" s="26" t="s">
        <v>12</v>
      </c>
      <c r="D127" s="4">
        <v>5</v>
      </c>
      <c r="E127" s="4">
        <v>8</v>
      </c>
      <c r="F127" s="3">
        <v>5</v>
      </c>
      <c r="G127" s="3">
        <v>4</v>
      </c>
      <c r="H127" s="3">
        <v>10</v>
      </c>
      <c r="I127" s="3">
        <v>10</v>
      </c>
      <c r="J127" s="3">
        <v>8</v>
      </c>
      <c r="K127" s="3">
        <v>7</v>
      </c>
      <c r="L127" s="3">
        <v>11</v>
      </c>
      <c r="M127" s="3">
        <v>10</v>
      </c>
      <c r="N127" s="3">
        <v>9</v>
      </c>
      <c r="O127" s="3">
        <v>6</v>
      </c>
      <c r="P127" s="3">
        <v>3</v>
      </c>
      <c r="Q127" s="3">
        <v>5</v>
      </c>
      <c r="R127" s="3">
        <v>4</v>
      </c>
      <c r="S127" s="3">
        <v>8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57">
        <f t="shared" si="13"/>
        <v>55</v>
      </c>
      <c r="AC127" s="57">
        <f t="shared" si="14"/>
        <v>58</v>
      </c>
      <c r="AD127" s="57">
        <f t="shared" si="15"/>
        <v>113</v>
      </c>
    </row>
    <row r="128" spans="1:30" ht="27.75">
      <c r="A128" s="132"/>
      <c r="B128" s="3" t="s">
        <v>55</v>
      </c>
      <c r="C128" s="26" t="s">
        <v>12</v>
      </c>
      <c r="D128" s="4">
        <v>20</v>
      </c>
      <c r="E128" s="4">
        <v>6</v>
      </c>
      <c r="F128" s="3">
        <v>2</v>
      </c>
      <c r="G128" s="3">
        <v>2</v>
      </c>
      <c r="H128" s="3">
        <v>11</v>
      </c>
      <c r="I128" s="3">
        <v>12</v>
      </c>
      <c r="J128" s="3">
        <v>8</v>
      </c>
      <c r="K128" s="3">
        <v>2</v>
      </c>
      <c r="L128" s="3">
        <v>3</v>
      </c>
      <c r="M128" s="3">
        <v>4</v>
      </c>
      <c r="N128" s="3">
        <v>3</v>
      </c>
      <c r="O128" s="3">
        <v>8</v>
      </c>
      <c r="P128" s="3">
        <v>2</v>
      </c>
      <c r="Q128" s="3">
        <v>0</v>
      </c>
      <c r="R128" s="3">
        <v>1</v>
      </c>
      <c r="S128" s="3">
        <v>3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57">
        <f t="shared" si="13"/>
        <v>50</v>
      </c>
      <c r="AC128" s="57">
        <f t="shared" si="14"/>
        <v>37</v>
      </c>
      <c r="AD128" s="57">
        <f t="shared" si="15"/>
        <v>87</v>
      </c>
    </row>
    <row r="129" spans="1:30" ht="27.75">
      <c r="A129" s="132"/>
      <c r="B129" s="3" t="s">
        <v>56</v>
      </c>
      <c r="C129" s="26" t="s">
        <v>12</v>
      </c>
      <c r="D129" s="4">
        <v>11</v>
      </c>
      <c r="E129" s="4">
        <v>38</v>
      </c>
      <c r="F129" s="3">
        <v>2</v>
      </c>
      <c r="G129" s="3">
        <v>6</v>
      </c>
      <c r="H129" s="3">
        <v>7</v>
      </c>
      <c r="I129" s="3">
        <v>15</v>
      </c>
      <c r="J129" s="3">
        <v>9</v>
      </c>
      <c r="K129" s="3">
        <v>2</v>
      </c>
      <c r="L129" s="3">
        <v>2</v>
      </c>
      <c r="M129" s="3">
        <v>10</v>
      </c>
      <c r="N129" s="3">
        <v>6</v>
      </c>
      <c r="O129" s="3">
        <v>6</v>
      </c>
      <c r="P129" s="3">
        <v>2</v>
      </c>
      <c r="Q129" s="3">
        <v>1</v>
      </c>
      <c r="R129" s="3">
        <v>0</v>
      </c>
      <c r="S129" s="3">
        <v>3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57">
        <f t="shared" si="13"/>
        <v>39</v>
      </c>
      <c r="AC129" s="57">
        <f t="shared" si="14"/>
        <v>81</v>
      </c>
      <c r="AD129" s="57">
        <f t="shared" si="15"/>
        <v>120</v>
      </c>
    </row>
    <row r="130" spans="1:30" ht="27.75">
      <c r="A130" s="132"/>
      <c r="B130" s="2" t="s">
        <v>33</v>
      </c>
      <c r="C130" s="27" t="s">
        <v>12</v>
      </c>
      <c r="D130" s="2">
        <f>D129+D128+D127+D126+D125+D124</f>
        <v>157</v>
      </c>
      <c r="E130" s="2">
        <f aca="true" t="shared" si="20" ref="E130:AA130">E129+E128+E127+E126+E125+E124</f>
        <v>134</v>
      </c>
      <c r="F130" s="2">
        <f t="shared" si="20"/>
        <v>28</v>
      </c>
      <c r="G130" s="2">
        <f t="shared" si="20"/>
        <v>36</v>
      </c>
      <c r="H130" s="2">
        <f t="shared" si="20"/>
        <v>92</v>
      </c>
      <c r="I130" s="2">
        <f t="shared" si="20"/>
        <v>123</v>
      </c>
      <c r="J130" s="2">
        <f t="shared" si="20"/>
        <v>60</v>
      </c>
      <c r="K130" s="2">
        <f t="shared" si="20"/>
        <v>55</v>
      </c>
      <c r="L130" s="2">
        <f t="shared" si="20"/>
        <v>74</v>
      </c>
      <c r="M130" s="2">
        <f t="shared" si="20"/>
        <v>97</v>
      </c>
      <c r="N130" s="2">
        <f t="shared" si="20"/>
        <v>45</v>
      </c>
      <c r="O130" s="2">
        <f t="shared" si="20"/>
        <v>68</v>
      </c>
      <c r="P130" s="2">
        <f t="shared" si="20"/>
        <v>25</v>
      </c>
      <c r="Q130" s="2">
        <f t="shared" si="20"/>
        <v>38</v>
      </c>
      <c r="R130" s="2">
        <f t="shared" si="20"/>
        <v>41</v>
      </c>
      <c r="S130" s="2">
        <f t="shared" si="20"/>
        <v>36</v>
      </c>
      <c r="T130" s="2">
        <f t="shared" si="20"/>
        <v>0</v>
      </c>
      <c r="U130" s="2">
        <f t="shared" si="20"/>
        <v>0</v>
      </c>
      <c r="V130" s="2">
        <f t="shared" si="20"/>
        <v>0</v>
      </c>
      <c r="W130" s="2">
        <f t="shared" si="20"/>
        <v>0</v>
      </c>
      <c r="X130" s="2">
        <f t="shared" si="20"/>
        <v>0</v>
      </c>
      <c r="Y130" s="2">
        <f t="shared" si="20"/>
        <v>0</v>
      </c>
      <c r="Z130" s="2">
        <f t="shared" si="20"/>
        <v>0</v>
      </c>
      <c r="AA130" s="2">
        <f t="shared" si="20"/>
        <v>0</v>
      </c>
      <c r="AB130" s="57">
        <f t="shared" si="13"/>
        <v>522</v>
      </c>
      <c r="AC130" s="57">
        <f t="shared" si="14"/>
        <v>587</v>
      </c>
      <c r="AD130" s="57">
        <f t="shared" si="15"/>
        <v>1109</v>
      </c>
    </row>
    <row r="131" spans="1:30" ht="26.25" customHeight="1">
      <c r="A131" s="132" t="s">
        <v>102</v>
      </c>
      <c r="B131" s="3" t="s">
        <v>53</v>
      </c>
      <c r="C131" s="26" t="s">
        <v>18</v>
      </c>
      <c r="D131" s="3">
        <v>3</v>
      </c>
      <c r="E131" s="3">
        <v>3</v>
      </c>
      <c r="F131" s="3">
        <v>17</v>
      </c>
      <c r="G131" s="3">
        <v>20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57">
        <f t="shared" si="13"/>
        <v>20</v>
      </c>
      <c r="AC131" s="57">
        <f t="shared" si="14"/>
        <v>23</v>
      </c>
      <c r="AD131" s="57">
        <f t="shared" si="15"/>
        <v>43</v>
      </c>
    </row>
    <row r="132" spans="1:30" ht="27.75">
      <c r="A132" s="132"/>
      <c r="B132" s="3" t="s">
        <v>119</v>
      </c>
      <c r="C132" s="26" t="s">
        <v>18</v>
      </c>
      <c r="D132" s="3">
        <v>4</v>
      </c>
      <c r="E132" s="3">
        <v>3</v>
      </c>
      <c r="F132" s="3">
        <v>13</v>
      </c>
      <c r="G132" s="3">
        <v>13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57">
        <f t="shared" si="13"/>
        <v>17</v>
      </c>
      <c r="AC132" s="57">
        <f t="shared" si="14"/>
        <v>16</v>
      </c>
      <c r="AD132" s="57">
        <f t="shared" si="15"/>
        <v>33</v>
      </c>
    </row>
    <row r="133" spans="1:30" ht="27.75">
      <c r="A133" s="132"/>
      <c r="B133" s="2" t="s">
        <v>83</v>
      </c>
      <c r="C133" s="27" t="s">
        <v>18</v>
      </c>
      <c r="D133" s="2">
        <f>D132+D131</f>
        <v>7</v>
      </c>
      <c r="E133" s="2">
        <f aca="true" t="shared" si="21" ref="E133:AA133">E132+E131</f>
        <v>6</v>
      </c>
      <c r="F133" s="2">
        <f t="shared" si="21"/>
        <v>30</v>
      </c>
      <c r="G133" s="2">
        <f t="shared" si="21"/>
        <v>33</v>
      </c>
      <c r="H133" s="2">
        <f t="shared" si="21"/>
        <v>0</v>
      </c>
      <c r="I133" s="2">
        <f t="shared" si="21"/>
        <v>0</v>
      </c>
      <c r="J133" s="2">
        <f t="shared" si="21"/>
        <v>0</v>
      </c>
      <c r="K133" s="2">
        <f t="shared" si="21"/>
        <v>0</v>
      </c>
      <c r="L133" s="2">
        <f t="shared" si="21"/>
        <v>0</v>
      </c>
      <c r="M133" s="2">
        <f t="shared" si="21"/>
        <v>0</v>
      </c>
      <c r="N133" s="2">
        <f t="shared" si="21"/>
        <v>0</v>
      </c>
      <c r="O133" s="2">
        <f t="shared" si="21"/>
        <v>0</v>
      </c>
      <c r="P133" s="2">
        <f t="shared" si="21"/>
        <v>0</v>
      </c>
      <c r="Q133" s="2">
        <f t="shared" si="21"/>
        <v>0</v>
      </c>
      <c r="R133" s="2">
        <f t="shared" si="21"/>
        <v>0</v>
      </c>
      <c r="S133" s="2">
        <f t="shared" si="21"/>
        <v>0</v>
      </c>
      <c r="T133" s="2">
        <f t="shared" si="21"/>
        <v>0</v>
      </c>
      <c r="U133" s="2">
        <f t="shared" si="21"/>
        <v>0</v>
      </c>
      <c r="V133" s="2">
        <f t="shared" si="21"/>
        <v>0</v>
      </c>
      <c r="W133" s="2">
        <f t="shared" si="21"/>
        <v>0</v>
      </c>
      <c r="X133" s="2">
        <f t="shared" si="21"/>
        <v>0</v>
      </c>
      <c r="Y133" s="2">
        <f t="shared" si="21"/>
        <v>0</v>
      </c>
      <c r="Z133" s="2">
        <f t="shared" si="21"/>
        <v>0</v>
      </c>
      <c r="AA133" s="2">
        <f t="shared" si="21"/>
        <v>0</v>
      </c>
      <c r="AB133" s="57">
        <f t="shared" si="13"/>
        <v>37</v>
      </c>
      <c r="AC133" s="57">
        <f t="shared" si="14"/>
        <v>39</v>
      </c>
      <c r="AD133" s="57">
        <f t="shared" si="15"/>
        <v>76</v>
      </c>
    </row>
    <row r="134" spans="1:30" ht="27.75">
      <c r="A134" s="131" t="s">
        <v>57</v>
      </c>
      <c r="B134" s="131"/>
      <c r="C134" s="26" t="s">
        <v>12</v>
      </c>
      <c r="D134" s="3">
        <v>289</v>
      </c>
      <c r="E134" s="3">
        <v>162</v>
      </c>
      <c r="F134" s="3">
        <v>99</v>
      </c>
      <c r="G134" s="3">
        <v>47</v>
      </c>
      <c r="H134" s="3">
        <v>115</v>
      </c>
      <c r="I134" s="3">
        <v>40</v>
      </c>
      <c r="J134" s="3">
        <v>98</v>
      </c>
      <c r="K134" s="3">
        <v>58</v>
      </c>
      <c r="L134" s="3">
        <v>89</v>
      </c>
      <c r="M134" s="3">
        <v>20</v>
      </c>
      <c r="N134" s="3">
        <v>78</v>
      </c>
      <c r="O134" s="3">
        <v>17</v>
      </c>
      <c r="P134" s="3">
        <v>59</v>
      </c>
      <c r="Q134" s="3">
        <v>22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57">
        <f t="shared" si="13"/>
        <v>827</v>
      </c>
      <c r="AC134" s="57">
        <f t="shared" si="14"/>
        <v>366</v>
      </c>
      <c r="AD134" s="57">
        <f t="shared" si="15"/>
        <v>1193</v>
      </c>
    </row>
    <row r="135" spans="1:30" ht="27.75">
      <c r="A135" s="131" t="s">
        <v>310</v>
      </c>
      <c r="B135" s="131"/>
      <c r="C135" s="26" t="s">
        <v>18</v>
      </c>
      <c r="D135" s="3">
        <v>51</v>
      </c>
      <c r="E135" s="3">
        <v>5</v>
      </c>
      <c r="F135" s="3">
        <v>30</v>
      </c>
      <c r="G135" s="3">
        <v>5</v>
      </c>
      <c r="H135" s="3">
        <v>46</v>
      </c>
      <c r="I135" s="3">
        <v>14</v>
      </c>
      <c r="J135" s="3">
        <v>18</v>
      </c>
      <c r="K135" s="3">
        <v>3</v>
      </c>
      <c r="L135" s="3">
        <v>27</v>
      </c>
      <c r="M135" s="3">
        <v>2</v>
      </c>
      <c r="N135" s="3">
        <v>13</v>
      </c>
      <c r="O135" s="3">
        <v>2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57">
        <f t="shared" si="13"/>
        <v>185</v>
      </c>
      <c r="AC135" s="57">
        <f t="shared" si="14"/>
        <v>31</v>
      </c>
      <c r="AD135" s="57">
        <f t="shared" si="15"/>
        <v>216</v>
      </c>
    </row>
    <row r="136" spans="1:30" ht="26.25" customHeight="1">
      <c r="A136" s="132" t="s">
        <v>58</v>
      </c>
      <c r="B136" s="3" t="s">
        <v>100</v>
      </c>
      <c r="C136" s="26" t="s">
        <v>12</v>
      </c>
      <c r="D136" s="3">
        <v>17</v>
      </c>
      <c r="E136" s="3">
        <v>19</v>
      </c>
      <c r="F136" s="3">
        <v>9</v>
      </c>
      <c r="G136" s="3">
        <v>35</v>
      </c>
      <c r="H136" s="3">
        <v>19</v>
      </c>
      <c r="I136" s="3">
        <v>10</v>
      </c>
      <c r="J136" s="3">
        <v>15</v>
      </c>
      <c r="K136" s="3">
        <v>3</v>
      </c>
      <c r="L136" s="3">
        <v>5</v>
      </c>
      <c r="M136" s="3">
        <v>8</v>
      </c>
      <c r="N136" s="3">
        <v>0</v>
      </c>
      <c r="O136" s="3">
        <v>14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57">
        <f t="shared" si="13"/>
        <v>65</v>
      </c>
      <c r="AC136" s="57">
        <f t="shared" si="14"/>
        <v>89</v>
      </c>
      <c r="AD136" s="57">
        <f t="shared" si="15"/>
        <v>154</v>
      </c>
    </row>
    <row r="137" spans="1:30" ht="27.75">
      <c r="A137" s="132"/>
      <c r="B137" s="3" t="s">
        <v>59</v>
      </c>
      <c r="C137" s="26" t="s">
        <v>12</v>
      </c>
      <c r="D137" s="3">
        <v>14</v>
      </c>
      <c r="E137" s="3">
        <v>31</v>
      </c>
      <c r="F137" s="3">
        <v>10</v>
      </c>
      <c r="G137" s="3">
        <v>20</v>
      </c>
      <c r="H137" s="3">
        <v>25</v>
      </c>
      <c r="I137" s="3">
        <v>35</v>
      </c>
      <c r="J137" s="3">
        <v>19</v>
      </c>
      <c r="K137" s="3">
        <v>6</v>
      </c>
      <c r="L137" s="3">
        <v>6</v>
      </c>
      <c r="M137" s="3">
        <v>8</v>
      </c>
      <c r="N137" s="3">
        <v>3</v>
      </c>
      <c r="O137" s="3">
        <v>20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57">
        <f t="shared" si="13"/>
        <v>77</v>
      </c>
      <c r="AC137" s="57">
        <f t="shared" si="14"/>
        <v>120</v>
      </c>
      <c r="AD137" s="57">
        <f t="shared" si="15"/>
        <v>197</v>
      </c>
    </row>
    <row r="138" spans="1:30" ht="27.75">
      <c r="A138" s="132"/>
      <c r="B138" s="3" t="s">
        <v>60</v>
      </c>
      <c r="C138" s="26" t="s">
        <v>12</v>
      </c>
      <c r="D138" s="3">
        <v>40</v>
      </c>
      <c r="E138" s="3">
        <v>64</v>
      </c>
      <c r="F138" s="3">
        <v>5</v>
      </c>
      <c r="G138" s="3">
        <v>15</v>
      </c>
      <c r="H138" s="3">
        <v>30</v>
      </c>
      <c r="I138" s="3">
        <v>65</v>
      </c>
      <c r="J138" s="3">
        <v>29</v>
      </c>
      <c r="K138" s="3">
        <v>37</v>
      </c>
      <c r="L138" s="3">
        <v>14</v>
      </c>
      <c r="M138" s="3">
        <v>20</v>
      </c>
      <c r="N138" s="3">
        <v>1</v>
      </c>
      <c r="O138" s="3">
        <v>7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57">
        <f t="shared" si="13"/>
        <v>119</v>
      </c>
      <c r="AC138" s="57">
        <f t="shared" si="14"/>
        <v>208</v>
      </c>
      <c r="AD138" s="57">
        <f t="shared" si="15"/>
        <v>327</v>
      </c>
    </row>
    <row r="139" spans="1:30" ht="27.75">
      <c r="A139" s="132"/>
      <c r="B139" s="2" t="s">
        <v>61</v>
      </c>
      <c r="C139" s="27" t="s">
        <v>12</v>
      </c>
      <c r="D139" s="2">
        <f>D138+D137+D136</f>
        <v>71</v>
      </c>
      <c r="E139" s="2">
        <f aca="true" t="shared" si="22" ref="E139:AA139">E138+E137+E136</f>
        <v>114</v>
      </c>
      <c r="F139" s="2">
        <f t="shared" si="22"/>
        <v>24</v>
      </c>
      <c r="G139" s="2">
        <f t="shared" si="22"/>
        <v>70</v>
      </c>
      <c r="H139" s="2">
        <f t="shared" si="22"/>
        <v>74</v>
      </c>
      <c r="I139" s="2">
        <f t="shared" si="22"/>
        <v>110</v>
      </c>
      <c r="J139" s="2">
        <f t="shared" si="22"/>
        <v>63</v>
      </c>
      <c r="K139" s="2">
        <f t="shared" si="22"/>
        <v>46</v>
      </c>
      <c r="L139" s="2">
        <f t="shared" si="22"/>
        <v>25</v>
      </c>
      <c r="M139" s="2">
        <f t="shared" si="22"/>
        <v>36</v>
      </c>
      <c r="N139" s="2">
        <f t="shared" si="22"/>
        <v>4</v>
      </c>
      <c r="O139" s="2">
        <f t="shared" si="22"/>
        <v>41</v>
      </c>
      <c r="P139" s="2">
        <f t="shared" si="22"/>
        <v>0</v>
      </c>
      <c r="Q139" s="2">
        <f t="shared" si="22"/>
        <v>0</v>
      </c>
      <c r="R139" s="2">
        <f t="shared" si="22"/>
        <v>0</v>
      </c>
      <c r="S139" s="2">
        <f t="shared" si="22"/>
        <v>0</v>
      </c>
      <c r="T139" s="2">
        <f t="shared" si="22"/>
        <v>0</v>
      </c>
      <c r="U139" s="2">
        <f t="shared" si="22"/>
        <v>0</v>
      </c>
      <c r="V139" s="2">
        <f t="shared" si="22"/>
        <v>0</v>
      </c>
      <c r="W139" s="2">
        <f t="shared" si="22"/>
        <v>0</v>
      </c>
      <c r="X139" s="2">
        <f t="shared" si="22"/>
        <v>0</v>
      </c>
      <c r="Y139" s="2">
        <f t="shared" si="22"/>
        <v>0</v>
      </c>
      <c r="Z139" s="2">
        <f t="shared" si="22"/>
        <v>0</v>
      </c>
      <c r="AA139" s="2">
        <f t="shared" si="22"/>
        <v>0</v>
      </c>
      <c r="AB139" s="57">
        <f t="shared" si="13"/>
        <v>261</v>
      </c>
      <c r="AC139" s="57">
        <f t="shared" si="14"/>
        <v>417</v>
      </c>
      <c r="AD139" s="57">
        <f t="shared" si="15"/>
        <v>678</v>
      </c>
    </row>
    <row r="140" spans="1:30" ht="27.75">
      <c r="A140" s="131" t="s">
        <v>103</v>
      </c>
      <c r="B140" s="131"/>
      <c r="C140" s="26" t="s">
        <v>18</v>
      </c>
      <c r="D140" s="3">
        <v>24</v>
      </c>
      <c r="E140" s="3">
        <v>72</v>
      </c>
      <c r="F140" s="3">
        <v>41</v>
      </c>
      <c r="G140" s="3">
        <v>121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57">
        <f t="shared" si="13"/>
        <v>65</v>
      </c>
      <c r="AC140" s="57">
        <f t="shared" si="14"/>
        <v>193</v>
      </c>
      <c r="AD140" s="57">
        <f t="shared" si="15"/>
        <v>258</v>
      </c>
    </row>
    <row r="141" spans="1:30" ht="27.75">
      <c r="A141" s="131" t="s">
        <v>80</v>
      </c>
      <c r="B141" s="131"/>
      <c r="C141" s="26" t="s">
        <v>12</v>
      </c>
      <c r="D141" s="3">
        <v>26</v>
      </c>
      <c r="E141" s="3">
        <v>27</v>
      </c>
      <c r="F141" s="3">
        <v>9</v>
      </c>
      <c r="G141" s="3">
        <v>20</v>
      </c>
      <c r="H141" s="3">
        <v>20</v>
      </c>
      <c r="I141" s="3">
        <v>43</v>
      </c>
      <c r="J141" s="3">
        <v>15</v>
      </c>
      <c r="K141" s="3">
        <v>17</v>
      </c>
      <c r="L141" s="3">
        <v>16</v>
      </c>
      <c r="M141" s="3">
        <v>30</v>
      </c>
      <c r="N141" s="3">
        <v>6</v>
      </c>
      <c r="O141" s="3">
        <v>13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57">
        <f t="shared" si="13"/>
        <v>92</v>
      </c>
      <c r="AC141" s="57">
        <f t="shared" si="14"/>
        <v>150</v>
      </c>
      <c r="AD141" s="57">
        <f t="shared" si="15"/>
        <v>242</v>
      </c>
    </row>
    <row r="142" spans="1:30" ht="27.75">
      <c r="A142" s="131" t="s">
        <v>104</v>
      </c>
      <c r="B142" s="131"/>
      <c r="C142" s="26" t="s">
        <v>12</v>
      </c>
      <c r="D142" s="3">
        <v>6</v>
      </c>
      <c r="E142" s="3">
        <v>6</v>
      </c>
      <c r="F142" s="3">
        <v>4</v>
      </c>
      <c r="G142" s="3">
        <v>3</v>
      </c>
      <c r="H142" s="3">
        <v>3</v>
      </c>
      <c r="I142" s="3">
        <v>2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57">
        <f t="shared" si="13"/>
        <v>13</v>
      </c>
      <c r="AC142" s="57">
        <f t="shared" si="14"/>
        <v>11</v>
      </c>
      <c r="AD142" s="57">
        <f t="shared" si="15"/>
        <v>24</v>
      </c>
    </row>
    <row r="143" spans="1:30" ht="27.75">
      <c r="A143" s="131" t="s">
        <v>105</v>
      </c>
      <c r="B143" s="131"/>
      <c r="C143" s="26" t="s">
        <v>12</v>
      </c>
      <c r="D143" s="3">
        <v>12</v>
      </c>
      <c r="E143" s="3">
        <v>5</v>
      </c>
      <c r="F143" s="3">
        <v>4</v>
      </c>
      <c r="G143" s="3">
        <v>5</v>
      </c>
      <c r="H143" s="3">
        <v>1</v>
      </c>
      <c r="I143" s="3">
        <v>7</v>
      </c>
      <c r="J143" s="3">
        <v>2</v>
      </c>
      <c r="K143" s="3">
        <v>1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57">
        <f t="shared" si="13"/>
        <v>19</v>
      </c>
      <c r="AC143" s="57">
        <f t="shared" si="14"/>
        <v>18</v>
      </c>
      <c r="AD143" s="57">
        <f t="shared" si="15"/>
        <v>37</v>
      </c>
    </row>
    <row r="144" spans="1:30" ht="27.75">
      <c r="A144" s="131" t="s">
        <v>148</v>
      </c>
      <c r="B144" s="131"/>
      <c r="C144" s="26" t="s">
        <v>18</v>
      </c>
      <c r="D144" s="3">
        <v>14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57">
        <f t="shared" si="13"/>
        <v>14</v>
      </c>
      <c r="AC144" s="57">
        <f t="shared" si="14"/>
        <v>0</v>
      </c>
      <c r="AD144" s="57">
        <f t="shared" si="15"/>
        <v>14</v>
      </c>
    </row>
    <row r="145" spans="1:30" ht="26.25" customHeight="1">
      <c r="A145" s="132" t="s">
        <v>0</v>
      </c>
      <c r="B145" s="2" t="s">
        <v>69</v>
      </c>
      <c r="C145" s="27" t="s">
        <v>12</v>
      </c>
      <c r="D145" s="2">
        <f>+D82+D83+D84+D85+D86+D94+D103+D104+D105+D107+D108+D119+D130+D134+D139+D141+D142+D143</f>
        <v>1526</v>
      </c>
      <c r="E145" s="2">
        <f aca="true" t="shared" si="23" ref="E145:AA145">+E82+E83+E84+E85+E86+E94+E103+E104+E105+E107+E108+E119+E130+E134+E139+E141+E142+E143</f>
        <v>1341</v>
      </c>
      <c r="F145" s="2">
        <f t="shared" si="23"/>
        <v>812</v>
      </c>
      <c r="G145" s="2">
        <f t="shared" si="23"/>
        <v>547</v>
      </c>
      <c r="H145" s="2">
        <f t="shared" si="23"/>
        <v>1243</v>
      </c>
      <c r="I145" s="2">
        <f t="shared" si="23"/>
        <v>950</v>
      </c>
      <c r="J145" s="2">
        <f t="shared" si="23"/>
        <v>724</v>
      </c>
      <c r="K145" s="2">
        <f t="shared" si="23"/>
        <v>566</v>
      </c>
      <c r="L145" s="2">
        <f t="shared" si="23"/>
        <v>727</v>
      </c>
      <c r="M145" s="2">
        <f t="shared" si="23"/>
        <v>703</v>
      </c>
      <c r="N145" s="2">
        <f t="shared" si="23"/>
        <v>448</v>
      </c>
      <c r="O145" s="2">
        <f t="shared" si="23"/>
        <v>431</v>
      </c>
      <c r="P145" s="2">
        <f t="shared" si="23"/>
        <v>387</v>
      </c>
      <c r="Q145" s="2">
        <f t="shared" si="23"/>
        <v>275</v>
      </c>
      <c r="R145" s="2">
        <f t="shared" si="23"/>
        <v>181</v>
      </c>
      <c r="S145" s="2">
        <f t="shared" si="23"/>
        <v>168</v>
      </c>
      <c r="T145" s="2">
        <f t="shared" si="23"/>
        <v>198</v>
      </c>
      <c r="U145" s="2">
        <f t="shared" si="23"/>
        <v>50</v>
      </c>
      <c r="V145" s="2">
        <f t="shared" si="23"/>
        <v>23</v>
      </c>
      <c r="W145" s="2">
        <f t="shared" si="23"/>
        <v>35</v>
      </c>
      <c r="X145" s="2">
        <f t="shared" si="23"/>
        <v>0</v>
      </c>
      <c r="Y145" s="2">
        <f t="shared" si="23"/>
        <v>0</v>
      </c>
      <c r="Z145" s="2">
        <f t="shared" si="23"/>
        <v>0</v>
      </c>
      <c r="AA145" s="2">
        <f t="shared" si="23"/>
        <v>0</v>
      </c>
      <c r="AB145" s="57">
        <f t="shared" si="13"/>
        <v>6269</v>
      </c>
      <c r="AC145" s="57">
        <f t="shared" si="14"/>
        <v>5066</v>
      </c>
      <c r="AD145" s="57">
        <f t="shared" si="15"/>
        <v>11335</v>
      </c>
    </row>
    <row r="146" spans="1:30" ht="27.75">
      <c r="A146" s="132"/>
      <c r="B146" s="2" t="s">
        <v>72</v>
      </c>
      <c r="C146" s="27" t="s">
        <v>18</v>
      </c>
      <c r="D146" s="2">
        <f>+D106+D123+D133+D135+D140+D144</f>
        <v>158</v>
      </c>
      <c r="E146" s="2">
        <f aca="true" t="shared" si="24" ref="E146:AA146">+E106+E123+E133+E135+E140+E144</f>
        <v>183</v>
      </c>
      <c r="F146" s="2">
        <f t="shared" si="24"/>
        <v>192</v>
      </c>
      <c r="G146" s="2">
        <f t="shared" si="24"/>
        <v>195</v>
      </c>
      <c r="H146" s="2">
        <f t="shared" si="24"/>
        <v>114</v>
      </c>
      <c r="I146" s="2">
        <f t="shared" si="24"/>
        <v>55</v>
      </c>
      <c r="J146" s="2">
        <f t="shared" si="24"/>
        <v>55</v>
      </c>
      <c r="K146" s="2">
        <f t="shared" si="24"/>
        <v>33</v>
      </c>
      <c r="L146" s="2">
        <f t="shared" si="24"/>
        <v>65</v>
      </c>
      <c r="M146" s="2">
        <f t="shared" si="24"/>
        <v>22</v>
      </c>
      <c r="N146" s="2">
        <f t="shared" si="24"/>
        <v>37</v>
      </c>
      <c r="O146" s="2">
        <f t="shared" si="24"/>
        <v>15</v>
      </c>
      <c r="P146" s="2">
        <f t="shared" si="24"/>
        <v>10</v>
      </c>
      <c r="Q146" s="2">
        <f t="shared" si="24"/>
        <v>5</v>
      </c>
      <c r="R146" s="2">
        <f t="shared" si="24"/>
        <v>0</v>
      </c>
      <c r="S146" s="2">
        <f t="shared" si="24"/>
        <v>2</v>
      </c>
      <c r="T146" s="2">
        <f t="shared" si="24"/>
        <v>0</v>
      </c>
      <c r="U146" s="2">
        <f t="shared" si="24"/>
        <v>0</v>
      </c>
      <c r="V146" s="2">
        <f t="shared" si="24"/>
        <v>0</v>
      </c>
      <c r="W146" s="2">
        <f t="shared" si="24"/>
        <v>0</v>
      </c>
      <c r="X146" s="2">
        <f t="shared" si="24"/>
        <v>0</v>
      </c>
      <c r="Y146" s="2">
        <f t="shared" si="24"/>
        <v>0</v>
      </c>
      <c r="Z146" s="2">
        <f t="shared" si="24"/>
        <v>0</v>
      </c>
      <c r="AA146" s="2">
        <f t="shared" si="24"/>
        <v>0</v>
      </c>
      <c r="AB146" s="57">
        <f t="shared" si="13"/>
        <v>631</v>
      </c>
      <c r="AC146" s="57">
        <f t="shared" si="14"/>
        <v>510</v>
      </c>
      <c r="AD146" s="57">
        <f t="shared" si="15"/>
        <v>1141</v>
      </c>
    </row>
    <row r="147" spans="1:30" ht="27.75">
      <c r="A147" s="125" t="s">
        <v>115</v>
      </c>
      <c r="B147" s="126"/>
      <c r="C147" s="127"/>
      <c r="D147" s="2">
        <f>+D145+D146</f>
        <v>1684</v>
      </c>
      <c r="E147" s="2">
        <f aca="true" t="shared" si="25" ref="E147:AA147">+E145+E146</f>
        <v>1524</v>
      </c>
      <c r="F147" s="2">
        <f t="shared" si="25"/>
        <v>1004</v>
      </c>
      <c r="G147" s="2">
        <f t="shared" si="25"/>
        <v>742</v>
      </c>
      <c r="H147" s="2">
        <f t="shared" si="25"/>
        <v>1357</v>
      </c>
      <c r="I147" s="2">
        <f t="shared" si="25"/>
        <v>1005</v>
      </c>
      <c r="J147" s="2">
        <f t="shared" si="25"/>
        <v>779</v>
      </c>
      <c r="K147" s="2">
        <f t="shared" si="25"/>
        <v>599</v>
      </c>
      <c r="L147" s="2">
        <f t="shared" si="25"/>
        <v>792</v>
      </c>
      <c r="M147" s="2">
        <f t="shared" si="25"/>
        <v>725</v>
      </c>
      <c r="N147" s="2">
        <f t="shared" si="25"/>
        <v>485</v>
      </c>
      <c r="O147" s="2">
        <f t="shared" si="25"/>
        <v>446</v>
      </c>
      <c r="P147" s="2">
        <f t="shared" si="25"/>
        <v>397</v>
      </c>
      <c r="Q147" s="2">
        <f t="shared" si="25"/>
        <v>280</v>
      </c>
      <c r="R147" s="2">
        <f t="shared" si="25"/>
        <v>181</v>
      </c>
      <c r="S147" s="2">
        <f t="shared" si="25"/>
        <v>170</v>
      </c>
      <c r="T147" s="2">
        <f t="shared" si="25"/>
        <v>198</v>
      </c>
      <c r="U147" s="2">
        <f t="shared" si="25"/>
        <v>50</v>
      </c>
      <c r="V147" s="2">
        <f t="shared" si="25"/>
        <v>23</v>
      </c>
      <c r="W147" s="2">
        <f t="shared" si="25"/>
        <v>35</v>
      </c>
      <c r="X147" s="2">
        <f t="shared" si="25"/>
        <v>0</v>
      </c>
      <c r="Y147" s="2">
        <f t="shared" si="25"/>
        <v>0</v>
      </c>
      <c r="Z147" s="2">
        <f t="shared" si="25"/>
        <v>0</v>
      </c>
      <c r="AA147" s="2">
        <f t="shared" si="25"/>
        <v>0</v>
      </c>
      <c r="AB147" s="57">
        <f>Z147+X147+V147+T147+R147+P147+N147+L147+J147+H147+F147+D147</f>
        <v>6900</v>
      </c>
      <c r="AC147" s="57">
        <f>AA147+Y147+W147+U147+S147+Q147+O147+M147+K147+I147+G147+E147</f>
        <v>5576</v>
      </c>
      <c r="AD147" s="57">
        <f>AC147+AB147</f>
        <v>12476</v>
      </c>
    </row>
  </sheetData>
  <sheetProtection/>
  <mergeCells count="96">
    <mergeCell ref="X80:Y80"/>
    <mergeCell ref="A84:B84"/>
    <mergeCell ref="A82:B82"/>
    <mergeCell ref="A83:B83"/>
    <mergeCell ref="P80:Q80"/>
    <mergeCell ref="F80:G80"/>
    <mergeCell ref="H80:I80"/>
    <mergeCell ref="X79:AA79"/>
    <mergeCell ref="L79:O79"/>
    <mergeCell ref="N80:O80"/>
    <mergeCell ref="D80:E80"/>
    <mergeCell ref="A78:AD78"/>
    <mergeCell ref="V80:W80"/>
    <mergeCell ref="A79:B81"/>
    <mergeCell ref="T79:W79"/>
    <mergeCell ref="Z80:AA80"/>
    <mergeCell ref="T80:U80"/>
    <mergeCell ref="D79:G79"/>
    <mergeCell ref="H79:K79"/>
    <mergeCell ref="J80:K80"/>
    <mergeCell ref="L80:M80"/>
    <mergeCell ref="R80:S80"/>
    <mergeCell ref="A87:A94"/>
    <mergeCell ref="A85:B85"/>
    <mergeCell ref="A86:B86"/>
    <mergeCell ref="A95:A103"/>
    <mergeCell ref="A108:B108"/>
    <mergeCell ref="A109:A119"/>
    <mergeCell ref="A120:A123"/>
    <mergeCell ref="A124:A130"/>
    <mergeCell ref="A104:B104"/>
    <mergeCell ref="A105:B105"/>
    <mergeCell ref="A106:B106"/>
    <mergeCell ref="A107:B107"/>
    <mergeCell ref="A143:B143"/>
    <mergeCell ref="A144:B144"/>
    <mergeCell ref="A145:A146"/>
    <mergeCell ref="A134:B134"/>
    <mergeCell ref="A140:B140"/>
    <mergeCell ref="A141:B141"/>
    <mergeCell ref="A142:B142"/>
    <mergeCell ref="AB79:AD80"/>
    <mergeCell ref="A1:AD1"/>
    <mergeCell ref="A2:B4"/>
    <mergeCell ref="D2:G2"/>
    <mergeCell ref="H2:K2"/>
    <mergeCell ref="L2:O2"/>
    <mergeCell ref="P2:S2"/>
    <mergeCell ref="T2:W2"/>
    <mergeCell ref="X2:AA2"/>
    <mergeCell ref="P79:S79"/>
    <mergeCell ref="AB2:AD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5:B5"/>
    <mergeCell ref="A6:B6"/>
    <mergeCell ref="A7:B7"/>
    <mergeCell ref="C2:C4"/>
    <mergeCell ref="A8:B8"/>
    <mergeCell ref="A9:B9"/>
    <mergeCell ref="A10:A17"/>
    <mergeCell ref="A18:A26"/>
    <mergeCell ref="A27:B27"/>
    <mergeCell ref="A28:B28"/>
    <mergeCell ref="A29:B29"/>
    <mergeCell ref="A30:B30"/>
    <mergeCell ref="A31:B31"/>
    <mergeCell ref="A32:A42"/>
    <mergeCell ref="A43:A46"/>
    <mergeCell ref="A47:A53"/>
    <mergeCell ref="A54:A56"/>
    <mergeCell ref="A57:B57"/>
    <mergeCell ref="A58:B58"/>
    <mergeCell ref="A59:A62"/>
    <mergeCell ref="A63:B63"/>
    <mergeCell ref="A64:B64"/>
    <mergeCell ref="A70:C70"/>
    <mergeCell ref="C79:C81"/>
    <mergeCell ref="A147:C147"/>
    <mergeCell ref="A65:B65"/>
    <mergeCell ref="A66:B66"/>
    <mergeCell ref="A67:B67"/>
    <mergeCell ref="A68:A69"/>
    <mergeCell ref="A131:A133"/>
    <mergeCell ref="A135:B135"/>
    <mergeCell ref="A136:A139"/>
  </mergeCells>
  <printOptions horizontalCentered="1" verticalCentered="1"/>
  <pageMargins left="0.1968503937007874" right="0.1968503937007874" top="0.7480314960629921" bottom="0.7480314960629921" header="0.31496062992125984" footer="0.31496062992125984"/>
  <pageSetup horizontalDpi="600" verticalDpi="600" orientation="landscape" scale="95" r:id="rId1"/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277"/>
  <sheetViews>
    <sheetView rightToLeft="1" zoomScale="85" zoomScaleNormal="85" zoomScaleSheetLayoutView="55" zoomScalePageLayoutView="0" workbookViewId="0" topLeftCell="E1">
      <selection activeCell="G308" sqref="G308"/>
    </sheetView>
  </sheetViews>
  <sheetFormatPr defaultColWidth="9.00390625" defaultRowHeight="15"/>
  <cols>
    <col min="1" max="1" width="4.140625" style="31" customWidth="1"/>
    <col min="2" max="2" width="16.421875" style="38" bestFit="1" customWidth="1"/>
    <col min="3" max="3" width="9.421875" style="38" customWidth="1"/>
    <col min="4" max="4" width="9.140625" style="31" bestFit="1" customWidth="1"/>
    <col min="5" max="5" width="6.140625" style="31" bestFit="1" customWidth="1"/>
    <col min="6" max="7" width="4.8515625" style="31" bestFit="1" customWidth="1"/>
    <col min="8" max="8" width="6.140625" style="31" bestFit="1" customWidth="1"/>
    <col min="9" max="9" width="11.28125" style="31" customWidth="1"/>
    <col min="10" max="10" width="10.8515625" style="31" customWidth="1"/>
    <col min="11" max="11" width="6.140625" style="31" bestFit="1" customWidth="1"/>
    <col min="12" max="12" width="4.8515625" style="31" bestFit="1" customWidth="1"/>
    <col min="13" max="14" width="6.140625" style="31" bestFit="1" customWidth="1"/>
    <col min="15" max="18" width="4.8515625" style="31" bestFit="1" customWidth="1"/>
    <col min="19" max="19" width="6.140625" style="31" bestFit="1" customWidth="1"/>
    <col min="20" max="20" width="4.8515625" style="31" bestFit="1" customWidth="1"/>
    <col min="21" max="25" width="6.140625" style="31" bestFit="1" customWidth="1"/>
    <col min="26" max="31" width="4.8515625" style="31" bestFit="1" customWidth="1"/>
    <col min="32" max="32" width="4.421875" style="31" bestFit="1" customWidth="1"/>
    <col min="33" max="33" width="10.140625" style="31" customWidth="1"/>
    <col min="34" max="34" width="10.28125" style="31" customWidth="1"/>
    <col min="35" max="35" width="12.421875" style="31" customWidth="1"/>
    <col min="36" max="36" width="2.8515625" style="31" bestFit="1" customWidth="1"/>
    <col min="37" max="37" width="11.7109375" style="31" bestFit="1" customWidth="1"/>
    <col min="38" max="38" width="4.140625" style="31" bestFit="1" customWidth="1"/>
    <col min="39" max="39" width="4.421875" style="31" bestFit="1" customWidth="1"/>
    <col min="40" max="42" width="3.421875" style="31" bestFit="1" customWidth="1"/>
    <col min="43" max="44" width="5.28125" style="31" bestFit="1" customWidth="1"/>
    <col min="45" max="46" width="3.421875" style="31" bestFit="1" customWidth="1"/>
    <col min="47" max="48" width="4.421875" style="31" bestFit="1" customWidth="1"/>
    <col min="49" max="54" width="3.421875" style="31" bestFit="1" customWidth="1"/>
    <col min="55" max="59" width="4.421875" style="31" bestFit="1" customWidth="1"/>
    <col min="60" max="65" width="3.421875" style="31" bestFit="1" customWidth="1"/>
    <col min="66" max="66" width="3.140625" style="31" bestFit="1" customWidth="1"/>
    <col min="67" max="69" width="5.28125" style="31" bestFit="1" customWidth="1"/>
    <col min="70" max="16384" width="9.00390625" style="31" customWidth="1"/>
  </cols>
  <sheetData>
    <row r="1" spans="1:35" ht="27.75">
      <c r="A1" s="168" t="s">
        <v>266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</row>
    <row r="2" spans="1:35" ht="27.75">
      <c r="A2" s="142" t="s">
        <v>111</v>
      </c>
      <c r="B2" s="142"/>
      <c r="C2" s="142" t="s">
        <v>305</v>
      </c>
      <c r="D2" s="142" t="s">
        <v>10</v>
      </c>
      <c r="E2" s="167" t="s">
        <v>11</v>
      </c>
      <c r="F2" s="167"/>
      <c r="G2" s="167" t="s">
        <v>118</v>
      </c>
      <c r="H2" s="167"/>
      <c r="I2" s="167" t="s">
        <v>69</v>
      </c>
      <c r="J2" s="167"/>
      <c r="K2" s="167" t="s">
        <v>13</v>
      </c>
      <c r="L2" s="167"/>
      <c r="M2" s="167" t="s">
        <v>14</v>
      </c>
      <c r="N2" s="167"/>
      <c r="O2" s="167" t="s">
        <v>81</v>
      </c>
      <c r="P2" s="167"/>
      <c r="Q2" s="167" t="s">
        <v>16</v>
      </c>
      <c r="R2" s="167"/>
      <c r="S2" s="167" t="s">
        <v>17</v>
      </c>
      <c r="T2" s="167"/>
      <c r="U2" s="167" t="s">
        <v>72</v>
      </c>
      <c r="V2" s="167"/>
      <c r="W2" s="167" t="s">
        <v>73</v>
      </c>
      <c r="X2" s="167"/>
      <c r="Y2" s="142" t="s">
        <v>74</v>
      </c>
      <c r="Z2" s="142"/>
      <c r="AA2" s="142" t="s">
        <v>21</v>
      </c>
      <c r="AB2" s="142"/>
      <c r="AC2" s="142" t="s">
        <v>22</v>
      </c>
      <c r="AD2" s="142"/>
      <c r="AE2" s="142" t="s">
        <v>23</v>
      </c>
      <c r="AF2" s="142"/>
      <c r="AG2" s="142" t="s">
        <v>0</v>
      </c>
      <c r="AH2" s="142"/>
      <c r="AI2" s="142"/>
    </row>
    <row r="3" spans="1:35" ht="27.75">
      <c r="A3" s="142"/>
      <c r="B3" s="142"/>
      <c r="C3" s="142"/>
      <c r="D3" s="142"/>
      <c r="E3" s="32" t="s">
        <v>3</v>
      </c>
      <c r="F3" s="32" t="s">
        <v>265</v>
      </c>
      <c r="G3" s="32" t="s">
        <v>3</v>
      </c>
      <c r="H3" s="32" t="s">
        <v>265</v>
      </c>
      <c r="I3" s="32" t="s">
        <v>3</v>
      </c>
      <c r="J3" s="32" t="s">
        <v>265</v>
      </c>
      <c r="K3" s="32" t="s">
        <v>3</v>
      </c>
      <c r="L3" s="32" t="s">
        <v>265</v>
      </c>
      <c r="M3" s="32" t="s">
        <v>3</v>
      </c>
      <c r="N3" s="32" t="s">
        <v>265</v>
      </c>
      <c r="O3" s="32" t="s">
        <v>3</v>
      </c>
      <c r="P3" s="32" t="s">
        <v>265</v>
      </c>
      <c r="Q3" s="32" t="s">
        <v>3</v>
      </c>
      <c r="R3" s="32" t="s">
        <v>265</v>
      </c>
      <c r="S3" s="32" t="s">
        <v>3</v>
      </c>
      <c r="T3" s="32" t="s">
        <v>265</v>
      </c>
      <c r="U3" s="32" t="s">
        <v>3</v>
      </c>
      <c r="V3" s="32" t="s">
        <v>265</v>
      </c>
      <c r="W3" s="32" t="s">
        <v>3</v>
      </c>
      <c r="X3" s="32" t="s">
        <v>265</v>
      </c>
      <c r="Y3" s="32" t="s">
        <v>3</v>
      </c>
      <c r="Z3" s="32" t="s">
        <v>265</v>
      </c>
      <c r="AA3" s="32" t="s">
        <v>3</v>
      </c>
      <c r="AB3" s="32" t="s">
        <v>265</v>
      </c>
      <c r="AC3" s="32" t="s">
        <v>3</v>
      </c>
      <c r="AD3" s="32" t="s">
        <v>265</v>
      </c>
      <c r="AE3" s="32" t="s">
        <v>3</v>
      </c>
      <c r="AF3" s="32" t="s">
        <v>265</v>
      </c>
      <c r="AG3" s="32" t="s">
        <v>3</v>
      </c>
      <c r="AH3" s="32" t="s">
        <v>265</v>
      </c>
      <c r="AI3" s="33" t="s">
        <v>24</v>
      </c>
    </row>
    <row r="4" spans="1:35" ht="27.75">
      <c r="A4" s="153" t="s">
        <v>28</v>
      </c>
      <c r="B4" s="150"/>
      <c r="C4" s="34" t="s">
        <v>12</v>
      </c>
      <c r="D4" s="34" t="s">
        <v>1</v>
      </c>
      <c r="E4" s="35">
        <v>13</v>
      </c>
      <c r="F4" s="35">
        <v>2</v>
      </c>
      <c r="G4" s="35">
        <v>2</v>
      </c>
      <c r="H4" s="35">
        <v>1</v>
      </c>
      <c r="I4" s="35">
        <v>72</v>
      </c>
      <c r="J4" s="35">
        <v>30</v>
      </c>
      <c r="K4" s="35">
        <v>7</v>
      </c>
      <c r="L4" s="35">
        <v>1</v>
      </c>
      <c r="M4" s="35">
        <v>30</v>
      </c>
      <c r="N4" s="35">
        <v>6</v>
      </c>
      <c r="O4" s="35">
        <v>5</v>
      </c>
      <c r="P4" s="35">
        <v>0</v>
      </c>
      <c r="Q4" s="35">
        <v>2</v>
      </c>
      <c r="R4" s="35">
        <v>0</v>
      </c>
      <c r="S4" s="35">
        <v>7</v>
      </c>
      <c r="T4" s="35">
        <v>0</v>
      </c>
      <c r="U4" s="35">
        <v>53</v>
      </c>
      <c r="V4" s="35">
        <v>11</v>
      </c>
      <c r="W4" s="35">
        <v>11</v>
      </c>
      <c r="X4" s="35">
        <v>2</v>
      </c>
      <c r="Y4" s="35">
        <v>8</v>
      </c>
      <c r="Z4" s="35">
        <v>1</v>
      </c>
      <c r="AA4" s="35">
        <v>1</v>
      </c>
      <c r="AB4" s="35">
        <v>0</v>
      </c>
      <c r="AC4" s="35">
        <v>11</v>
      </c>
      <c r="AD4" s="35">
        <v>0</v>
      </c>
      <c r="AE4" s="35">
        <v>0</v>
      </c>
      <c r="AF4" s="35">
        <v>0</v>
      </c>
      <c r="AG4" s="32">
        <f>AE4+AC4+AA4+Y4+W4+U4+S4+Q4+O4+M4+K4+I4+G4+E4</f>
        <v>222</v>
      </c>
      <c r="AH4" s="58">
        <f>AF4+AD4+AB4+Z4+X4+V4+T4+R4+P4+N4+L4+J4+H4+F4</f>
        <v>54</v>
      </c>
      <c r="AI4" s="32">
        <f>AH4+AG4</f>
        <v>276</v>
      </c>
    </row>
    <row r="5" spans="1:35" ht="27.75">
      <c r="A5" s="151"/>
      <c r="B5" s="152"/>
      <c r="C5" s="34" t="s">
        <v>12</v>
      </c>
      <c r="D5" s="34" t="s">
        <v>78</v>
      </c>
      <c r="E5" s="35">
        <v>98</v>
      </c>
      <c r="F5" s="35">
        <v>112</v>
      </c>
      <c r="G5" s="35">
        <v>11</v>
      </c>
      <c r="H5" s="35">
        <v>2</v>
      </c>
      <c r="I5" s="35">
        <v>933</v>
      </c>
      <c r="J5" s="35">
        <v>524</v>
      </c>
      <c r="K5" s="35">
        <v>56</v>
      </c>
      <c r="L5" s="35">
        <v>17</v>
      </c>
      <c r="M5" s="35">
        <v>272</v>
      </c>
      <c r="N5" s="35">
        <v>65</v>
      </c>
      <c r="O5" s="35">
        <v>16</v>
      </c>
      <c r="P5" s="35">
        <v>3</v>
      </c>
      <c r="Q5" s="35">
        <v>37</v>
      </c>
      <c r="R5" s="35">
        <v>4</v>
      </c>
      <c r="S5" s="35">
        <v>106</v>
      </c>
      <c r="T5" s="35">
        <v>5</v>
      </c>
      <c r="U5" s="35">
        <v>444</v>
      </c>
      <c r="V5" s="35">
        <v>223</v>
      </c>
      <c r="W5" s="35">
        <v>167</v>
      </c>
      <c r="X5" s="35">
        <v>96</v>
      </c>
      <c r="Y5" s="35">
        <v>25</v>
      </c>
      <c r="Z5" s="35">
        <v>77</v>
      </c>
      <c r="AA5" s="35">
        <v>41</v>
      </c>
      <c r="AB5" s="35">
        <v>1</v>
      </c>
      <c r="AC5" s="35">
        <v>103</v>
      </c>
      <c r="AD5" s="35">
        <v>10</v>
      </c>
      <c r="AE5" s="35">
        <v>8</v>
      </c>
      <c r="AF5" s="35">
        <v>0</v>
      </c>
      <c r="AG5" s="58">
        <f aca="true" t="shared" si="0" ref="AG5:AG68">AE5+AC5+AA5+Y5+W5+U5+S5+Q5+O5+M5+K5+I5+G5+E5</f>
        <v>2317</v>
      </c>
      <c r="AH5" s="58">
        <f aca="true" t="shared" si="1" ref="AH5:AH68">AF5+AD5+AB5+Z5+X5+V5+T5+R5+P5+N5+L5+J5+H5+F5</f>
        <v>1139</v>
      </c>
      <c r="AI5" s="58">
        <f aca="true" t="shared" si="2" ref="AI5:AI68">AH5+AG5</f>
        <v>3456</v>
      </c>
    </row>
    <row r="6" spans="1:35" ht="27.75">
      <c r="A6" s="153" t="s">
        <v>29</v>
      </c>
      <c r="B6" s="150"/>
      <c r="C6" s="34" t="s">
        <v>12</v>
      </c>
      <c r="D6" s="34" t="s">
        <v>1</v>
      </c>
      <c r="E6" s="35">
        <v>13</v>
      </c>
      <c r="F6" s="35">
        <v>3</v>
      </c>
      <c r="G6" s="35">
        <v>0</v>
      </c>
      <c r="H6" s="35">
        <v>0</v>
      </c>
      <c r="I6" s="35">
        <v>91</v>
      </c>
      <c r="J6" s="35">
        <v>41</v>
      </c>
      <c r="K6" s="35">
        <v>2</v>
      </c>
      <c r="L6" s="35">
        <v>1</v>
      </c>
      <c r="M6" s="35">
        <v>16</v>
      </c>
      <c r="N6" s="35">
        <v>8</v>
      </c>
      <c r="O6" s="35">
        <v>0</v>
      </c>
      <c r="P6" s="35">
        <v>1</v>
      </c>
      <c r="Q6" s="35">
        <v>3</v>
      </c>
      <c r="R6" s="35">
        <v>1</v>
      </c>
      <c r="S6" s="35">
        <v>2</v>
      </c>
      <c r="T6" s="35">
        <v>5</v>
      </c>
      <c r="U6" s="35">
        <v>43</v>
      </c>
      <c r="V6" s="35">
        <v>16</v>
      </c>
      <c r="W6" s="35">
        <v>14</v>
      </c>
      <c r="X6" s="35">
        <v>14</v>
      </c>
      <c r="Y6" s="35">
        <v>7</v>
      </c>
      <c r="Z6" s="35">
        <v>4</v>
      </c>
      <c r="AA6" s="35">
        <v>3</v>
      </c>
      <c r="AB6" s="35">
        <v>0</v>
      </c>
      <c r="AC6" s="35">
        <v>12</v>
      </c>
      <c r="AD6" s="35">
        <v>7</v>
      </c>
      <c r="AE6" s="35">
        <v>4</v>
      </c>
      <c r="AF6" s="35">
        <v>0</v>
      </c>
      <c r="AG6" s="58">
        <f t="shared" si="0"/>
        <v>210</v>
      </c>
      <c r="AH6" s="58">
        <f t="shared" si="1"/>
        <v>101</v>
      </c>
      <c r="AI6" s="58">
        <f t="shared" si="2"/>
        <v>311</v>
      </c>
    </row>
    <row r="7" spans="1:35" ht="27.75">
      <c r="A7" s="151"/>
      <c r="B7" s="152"/>
      <c r="C7" s="34" t="s">
        <v>12</v>
      </c>
      <c r="D7" s="34" t="s">
        <v>78</v>
      </c>
      <c r="E7" s="35">
        <v>55</v>
      </c>
      <c r="F7" s="35">
        <v>13</v>
      </c>
      <c r="G7" s="35">
        <v>0</v>
      </c>
      <c r="H7" s="35">
        <v>0</v>
      </c>
      <c r="I7" s="35">
        <v>311</v>
      </c>
      <c r="J7" s="35">
        <v>198</v>
      </c>
      <c r="K7" s="35">
        <v>27</v>
      </c>
      <c r="L7" s="35">
        <v>16</v>
      </c>
      <c r="M7" s="35">
        <v>48</v>
      </c>
      <c r="N7" s="35">
        <v>45</v>
      </c>
      <c r="O7" s="35">
        <v>7</v>
      </c>
      <c r="P7" s="35">
        <v>6</v>
      </c>
      <c r="Q7" s="35">
        <v>21</v>
      </c>
      <c r="R7" s="35">
        <v>8</v>
      </c>
      <c r="S7" s="35">
        <v>19</v>
      </c>
      <c r="T7" s="35">
        <v>8</v>
      </c>
      <c r="U7" s="35">
        <v>168</v>
      </c>
      <c r="V7" s="35">
        <v>77</v>
      </c>
      <c r="W7" s="35">
        <v>53</v>
      </c>
      <c r="X7" s="35">
        <v>30</v>
      </c>
      <c r="Y7" s="35">
        <v>29</v>
      </c>
      <c r="Z7" s="35">
        <v>11</v>
      </c>
      <c r="AA7" s="35">
        <v>12</v>
      </c>
      <c r="AB7" s="35">
        <v>3</v>
      </c>
      <c r="AC7" s="35">
        <v>37</v>
      </c>
      <c r="AD7" s="35">
        <v>17</v>
      </c>
      <c r="AE7" s="35">
        <v>5</v>
      </c>
      <c r="AF7" s="35">
        <v>0</v>
      </c>
      <c r="AG7" s="58">
        <f t="shared" si="0"/>
        <v>792</v>
      </c>
      <c r="AH7" s="58">
        <f t="shared" si="1"/>
        <v>432</v>
      </c>
      <c r="AI7" s="58">
        <f t="shared" si="2"/>
        <v>1224</v>
      </c>
    </row>
    <row r="8" spans="1:35" ht="27.75">
      <c r="A8" s="153" t="s">
        <v>30</v>
      </c>
      <c r="B8" s="150"/>
      <c r="C8" s="34" t="s">
        <v>12</v>
      </c>
      <c r="D8" s="34" t="s">
        <v>1</v>
      </c>
      <c r="E8" s="35">
        <v>6</v>
      </c>
      <c r="F8" s="35">
        <v>9</v>
      </c>
      <c r="G8" s="35">
        <v>0</v>
      </c>
      <c r="H8" s="35">
        <v>1</v>
      </c>
      <c r="I8" s="35">
        <v>70</v>
      </c>
      <c r="J8" s="35">
        <v>118</v>
      </c>
      <c r="K8" s="35">
        <v>3</v>
      </c>
      <c r="L8" s="35">
        <v>7</v>
      </c>
      <c r="M8" s="35">
        <v>8</v>
      </c>
      <c r="N8" s="35">
        <v>4</v>
      </c>
      <c r="O8" s="35">
        <v>10</v>
      </c>
      <c r="P8" s="35">
        <v>1</v>
      </c>
      <c r="Q8" s="35">
        <v>1</v>
      </c>
      <c r="R8" s="35">
        <v>4</v>
      </c>
      <c r="S8" s="35">
        <v>3</v>
      </c>
      <c r="T8" s="35">
        <v>3</v>
      </c>
      <c r="U8" s="35">
        <v>23</v>
      </c>
      <c r="V8" s="35">
        <v>28</v>
      </c>
      <c r="W8" s="35">
        <v>9</v>
      </c>
      <c r="X8" s="35">
        <v>15</v>
      </c>
      <c r="Y8" s="35">
        <v>1</v>
      </c>
      <c r="Z8" s="35">
        <v>0</v>
      </c>
      <c r="AA8" s="35">
        <v>3</v>
      </c>
      <c r="AB8" s="35">
        <v>3</v>
      </c>
      <c r="AC8" s="35">
        <v>4</v>
      </c>
      <c r="AD8" s="35">
        <v>6</v>
      </c>
      <c r="AE8" s="35">
        <v>2</v>
      </c>
      <c r="AF8" s="35">
        <v>0</v>
      </c>
      <c r="AG8" s="58">
        <f t="shared" si="0"/>
        <v>143</v>
      </c>
      <c r="AH8" s="58">
        <f t="shared" si="1"/>
        <v>199</v>
      </c>
      <c r="AI8" s="58">
        <f t="shared" si="2"/>
        <v>342</v>
      </c>
    </row>
    <row r="9" spans="1:35" ht="27.75">
      <c r="A9" s="151"/>
      <c r="B9" s="152"/>
      <c r="C9" s="34" t="s">
        <v>12</v>
      </c>
      <c r="D9" s="34" t="s">
        <v>78</v>
      </c>
      <c r="E9" s="35">
        <v>15</v>
      </c>
      <c r="F9" s="35">
        <v>18</v>
      </c>
      <c r="G9" s="35">
        <v>1</v>
      </c>
      <c r="H9" s="35">
        <v>1</v>
      </c>
      <c r="I9" s="35">
        <v>212</v>
      </c>
      <c r="J9" s="35">
        <v>355</v>
      </c>
      <c r="K9" s="35">
        <v>5</v>
      </c>
      <c r="L9" s="35">
        <v>11</v>
      </c>
      <c r="M9" s="35">
        <v>11</v>
      </c>
      <c r="N9" s="35">
        <v>54</v>
      </c>
      <c r="O9" s="35">
        <v>11</v>
      </c>
      <c r="P9" s="35">
        <v>8</v>
      </c>
      <c r="Q9" s="35">
        <v>1</v>
      </c>
      <c r="R9" s="35">
        <v>7</v>
      </c>
      <c r="S9" s="35">
        <v>14</v>
      </c>
      <c r="T9" s="35">
        <v>15</v>
      </c>
      <c r="U9" s="35">
        <v>109</v>
      </c>
      <c r="V9" s="35">
        <v>132</v>
      </c>
      <c r="W9" s="35">
        <v>15</v>
      </c>
      <c r="X9" s="35">
        <v>28</v>
      </c>
      <c r="Y9" s="35">
        <v>11</v>
      </c>
      <c r="Z9" s="35">
        <v>21</v>
      </c>
      <c r="AA9" s="35">
        <v>5</v>
      </c>
      <c r="AB9" s="35">
        <v>5</v>
      </c>
      <c r="AC9" s="35">
        <v>9</v>
      </c>
      <c r="AD9" s="35">
        <v>19</v>
      </c>
      <c r="AE9" s="35">
        <v>2</v>
      </c>
      <c r="AF9" s="35">
        <v>3</v>
      </c>
      <c r="AG9" s="58">
        <f t="shared" si="0"/>
        <v>421</v>
      </c>
      <c r="AH9" s="58">
        <f t="shared" si="1"/>
        <v>677</v>
      </c>
      <c r="AI9" s="58">
        <f t="shared" si="2"/>
        <v>1098</v>
      </c>
    </row>
    <row r="10" spans="1:35" ht="27.75">
      <c r="A10" s="153" t="s">
        <v>31</v>
      </c>
      <c r="B10" s="150"/>
      <c r="C10" s="34" t="s">
        <v>12</v>
      </c>
      <c r="D10" s="34" t="s">
        <v>1</v>
      </c>
      <c r="E10" s="35">
        <v>27</v>
      </c>
      <c r="F10" s="35">
        <v>0</v>
      </c>
      <c r="G10" s="35">
        <v>0</v>
      </c>
      <c r="H10" s="35">
        <v>0</v>
      </c>
      <c r="I10" s="35">
        <v>101</v>
      </c>
      <c r="J10" s="35">
        <v>47</v>
      </c>
      <c r="K10" s="35">
        <v>12</v>
      </c>
      <c r="L10" s="35">
        <v>2</v>
      </c>
      <c r="M10" s="35">
        <v>25</v>
      </c>
      <c r="N10" s="35">
        <v>9</v>
      </c>
      <c r="O10" s="35">
        <v>3</v>
      </c>
      <c r="P10" s="35">
        <v>4</v>
      </c>
      <c r="Q10" s="35">
        <v>0</v>
      </c>
      <c r="R10" s="35">
        <v>0</v>
      </c>
      <c r="S10" s="35">
        <v>10</v>
      </c>
      <c r="T10" s="35">
        <v>6</v>
      </c>
      <c r="U10" s="35">
        <v>46</v>
      </c>
      <c r="V10" s="35">
        <v>19</v>
      </c>
      <c r="W10" s="35">
        <v>2</v>
      </c>
      <c r="X10" s="35">
        <v>1</v>
      </c>
      <c r="Y10" s="35">
        <v>7</v>
      </c>
      <c r="Z10" s="35">
        <v>3</v>
      </c>
      <c r="AA10" s="35">
        <v>3</v>
      </c>
      <c r="AB10" s="35">
        <v>2</v>
      </c>
      <c r="AC10" s="35">
        <v>8</v>
      </c>
      <c r="AD10" s="35">
        <v>1</v>
      </c>
      <c r="AE10" s="35">
        <v>1</v>
      </c>
      <c r="AF10" s="35">
        <v>0</v>
      </c>
      <c r="AG10" s="58">
        <f t="shared" si="0"/>
        <v>245</v>
      </c>
      <c r="AH10" s="58">
        <f t="shared" si="1"/>
        <v>94</v>
      </c>
      <c r="AI10" s="58">
        <f t="shared" si="2"/>
        <v>339</v>
      </c>
    </row>
    <row r="11" spans="1:35" ht="27.75">
      <c r="A11" s="151"/>
      <c r="B11" s="152"/>
      <c r="C11" s="34" t="s">
        <v>12</v>
      </c>
      <c r="D11" s="34" t="s">
        <v>78</v>
      </c>
      <c r="E11" s="35">
        <v>34</v>
      </c>
      <c r="F11" s="35">
        <v>0</v>
      </c>
      <c r="G11" s="35">
        <v>0</v>
      </c>
      <c r="H11" s="35">
        <v>0</v>
      </c>
      <c r="I11" s="35">
        <v>1190</v>
      </c>
      <c r="J11" s="35">
        <v>423</v>
      </c>
      <c r="K11" s="35">
        <v>19</v>
      </c>
      <c r="L11" s="35">
        <v>3</v>
      </c>
      <c r="M11" s="35">
        <v>49</v>
      </c>
      <c r="N11" s="35">
        <v>15</v>
      </c>
      <c r="O11" s="35">
        <v>5</v>
      </c>
      <c r="P11" s="35">
        <v>4</v>
      </c>
      <c r="Q11" s="35">
        <v>0</v>
      </c>
      <c r="R11" s="35">
        <v>0</v>
      </c>
      <c r="S11" s="35">
        <v>15</v>
      </c>
      <c r="T11" s="35">
        <v>10</v>
      </c>
      <c r="U11" s="35">
        <v>68</v>
      </c>
      <c r="V11" s="35">
        <v>27</v>
      </c>
      <c r="W11" s="35">
        <v>4</v>
      </c>
      <c r="X11" s="35">
        <v>2</v>
      </c>
      <c r="Y11" s="35">
        <v>10</v>
      </c>
      <c r="Z11" s="35">
        <v>4</v>
      </c>
      <c r="AA11" s="35">
        <v>11</v>
      </c>
      <c r="AB11" s="35">
        <v>4</v>
      </c>
      <c r="AC11" s="35">
        <v>14</v>
      </c>
      <c r="AD11" s="35">
        <v>1</v>
      </c>
      <c r="AE11" s="35">
        <v>2</v>
      </c>
      <c r="AF11" s="35">
        <v>0</v>
      </c>
      <c r="AG11" s="58">
        <f t="shared" si="0"/>
        <v>1421</v>
      </c>
      <c r="AH11" s="58">
        <f t="shared" si="1"/>
        <v>493</v>
      </c>
      <c r="AI11" s="58">
        <f t="shared" si="2"/>
        <v>1914</v>
      </c>
    </row>
    <row r="12" spans="1:35" ht="27.75">
      <c r="A12" s="153" t="s">
        <v>32</v>
      </c>
      <c r="B12" s="150"/>
      <c r="C12" s="34" t="s">
        <v>12</v>
      </c>
      <c r="D12" s="34" t="s">
        <v>1</v>
      </c>
      <c r="E12" s="35">
        <v>12</v>
      </c>
      <c r="F12" s="35">
        <v>5</v>
      </c>
      <c r="G12" s="35">
        <v>0</v>
      </c>
      <c r="H12" s="35">
        <v>0</v>
      </c>
      <c r="I12" s="35">
        <v>68</v>
      </c>
      <c r="J12" s="35">
        <v>97</v>
      </c>
      <c r="K12" s="35">
        <v>5</v>
      </c>
      <c r="L12" s="35">
        <v>3</v>
      </c>
      <c r="M12" s="35">
        <v>14</v>
      </c>
      <c r="N12" s="35">
        <v>6</v>
      </c>
      <c r="O12" s="35">
        <v>0</v>
      </c>
      <c r="P12" s="35">
        <v>1</v>
      </c>
      <c r="Q12" s="35">
        <v>1</v>
      </c>
      <c r="R12" s="35">
        <v>1</v>
      </c>
      <c r="S12" s="35">
        <v>4</v>
      </c>
      <c r="T12" s="35">
        <v>0</v>
      </c>
      <c r="U12" s="35">
        <v>30</v>
      </c>
      <c r="V12" s="35">
        <v>21</v>
      </c>
      <c r="W12" s="35">
        <v>5</v>
      </c>
      <c r="X12" s="35">
        <v>8</v>
      </c>
      <c r="Y12" s="35">
        <v>8</v>
      </c>
      <c r="Z12" s="35">
        <v>11</v>
      </c>
      <c r="AA12" s="35">
        <v>2</v>
      </c>
      <c r="AB12" s="35">
        <v>4</v>
      </c>
      <c r="AC12" s="35">
        <v>3</v>
      </c>
      <c r="AD12" s="35">
        <v>1</v>
      </c>
      <c r="AE12" s="35">
        <v>2</v>
      </c>
      <c r="AF12" s="35">
        <v>1</v>
      </c>
      <c r="AG12" s="58">
        <f t="shared" si="0"/>
        <v>154</v>
      </c>
      <c r="AH12" s="58">
        <f t="shared" si="1"/>
        <v>159</v>
      </c>
      <c r="AI12" s="58">
        <f t="shared" si="2"/>
        <v>313</v>
      </c>
    </row>
    <row r="13" spans="1:35" ht="27.75">
      <c r="A13" s="151"/>
      <c r="B13" s="152"/>
      <c r="C13" s="34" t="s">
        <v>12</v>
      </c>
      <c r="D13" s="34" t="s">
        <v>78</v>
      </c>
      <c r="E13" s="35">
        <v>34</v>
      </c>
      <c r="F13" s="35">
        <v>10</v>
      </c>
      <c r="G13" s="35">
        <v>0</v>
      </c>
      <c r="H13" s="35">
        <v>1</v>
      </c>
      <c r="I13" s="35">
        <v>339</v>
      </c>
      <c r="J13" s="35">
        <v>384</v>
      </c>
      <c r="K13" s="35">
        <v>10</v>
      </c>
      <c r="L13" s="35">
        <v>9</v>
      </c>
      <c r="M13" s="35">
        <v>49</v>
      </c>
      <c r="N13" s="35">
        <v>30</v>
      </c>
      <c r="O13" s="35">
        <v>3</v>
      </c>
      <c r="P13" s="35">
        <v>4</v>
      </c>
      <c r="Q13" s="35">
        <v>1</v>
      </c>
      <c r="R13" s="35">
        <v>4</v>
      </c>
      <c r="S13" s="35">
        <v>15</v>
      </c>
      <c r="T13" s="35">
        <v>14</v>
      </c>
      <c r="U13" s="35">
        <v>138</v>
      </c>
      <c r="V13" s="35">
        <v>105</v>
      </c>
      <c r="W13" s="35">
        <v>23</v>
      </c>
      <c r="X13" s="35">
        <v>24</v>
      </c>
      <c r="Y13" s="35">
        <v>24</v>
      </c>
      <c r="Z13" s="35">
        <v>19</v>
      </c>
      <c r="AA13" s="35">
        <v>11</v>
      </c>
      <c r="AB13" s="35">
        <v>9</v>
      </c>
      <c r="AC13" s="35">
        <v>11</v>
      </c>
      <c r="AD13" s="35">
        <v>3</v>
      </c>
      <c r="AE13" s="35">
        <v>3</v>
      </c>
      <c r="AF13" s="35">
        <v>1</v>
      </c>
      <c r="AG13" s="58">
        <f t="shared" si="0"/>
        <v>661</v>
      </c>
      <c r="AH13" s="58">
        <f t="shared" si="1"/>
        <v>617</v>
      </c>
      <c r="AI13" s="58">
        <f t="shared" si="2"/>
        <v>1278</v>
      </c>
    </row>
    <row r="14" spans="1:35" ht="27.75">
      <c r="A14" s="154" t="s">
        <v>143</v>
      </c>
      <c r="B14" s="149" t="s">
        <v>144</v>
      </c>
      <c r="C14" s="39" t="s">
        <v>12</v>
      </c>
      <c r="D14" s="34" t="s">
        <v>1</v>
      </c>
      <c r="E14" s="35">
        <v>1</v>
      </c>
      <c r="F14" s="35">
        <v>0</v>
      </c>
      <c r="G14" s="35">
        <v>0</v>
      </c>
      <c r="H14" s="35">
        <v>0</v>
      </c>
      <c r="I14" s="35">
        <v>16</v>
      </c>
      <c r="J14" s="35">
        <v>3</v>
      </c>
      <c r="K14" s="35">
        <v>3</v>
      </c>
      <c r="L14" s="35">
        <v>0</v>
      </c>
      <c r="M14" s="35">
        <v>1</v>
      </c>
      <c r="N14" s="35">
        <v>1</v>
      </c>
      <c r="O14" s="35">
        <v>1</v>
      </c>
      <c r="P14" s="35">
        <v>0</v>
      </c>
      <c r="Q14" s="35">
        <v>1</v>
      </c>
      <c r="R14" s="35">
        <v>0</v>
      </c>
      <c r="S14" s="35">
        <v>2</v>
      </c>
      <c r="T14" s="35">
        <v>2</v>
      </c>
      <c r="U14" s="35">
        <v>5</v>
      </c>
      <c r="V14" s="35">
        <v>4</v>
      </c>
      <c r="W14" s="35">
        <v>3</v>
      </c>
      <c r="X14" s="35">
        <v>2</v>
      </c>
      <c r="Y14" s="35">
        <v>3</v>
      </c>
      <c r="Z14" s="35">
        <v>1</v>
      </c>
      <c r="AA14" s="35">
        <v>1</v>
      </c>
      <c r="AB14" s="35">
        <v>0</v>
      </c>
      <c r="AC14" s="35">
        <v>3</v>
      </c>
      <c r="AD14" s="35">
        <v>0</v>
      </c>
      <c r="AE14" s="35">
        <v>1</v>
      </c>
      <c r="AF14" s="35">
        <v>0</v>
      </c>
      <c r="AG14" s="58">
        <f t="shared" si="0"/>
        <v>41</v>
      </c>
      <c r="AH14" s="58">
        <f t="shared" si="1"/>
        <v>13</v>
      </c>
      <c r="AI14" s="58">
        <f t="shared" si="2"/>
        <v>54</v>
      </c>
    </row>
    <row r="15" spans="1:35" ht="27.75">
      <c r="A15" s="155"/>
      <c r="B15" s="162"/>
      <c r="C15" s="39" t="s">
        <v>12</v>
      </c>
      <c r="D15" s="34" t="s">
        <v>78</v>
      </c>
      <c r="E15" s="35">
        <v>43</v>
      </c>
      <c r="F15" s="35">
        <v>5</v>
      </c>
      <c r="G15" s="35">
        <v>0</v>
      </c>
      <c r="H15" s="35">
        <v>0</v>
      </c>
      <c r="I15" s="35">
        <v>170</v>
      </c>
      <c r="J15" s="35">
        <v>70</v>
      </c>
      <c r="K15" s="35">
        <v>9</v>
      </c>
      <c r="L15" s="35">
        <v>1</v>
      </c>
      <c r="M15" s="35">
        <v>29</v>
      </c>
      <c r="N15" s="35">
        <v>3</v>
      </c>
      <c r="O15" s="35">
        <v>6</v>
      </c>
      <c r="P15" s="35">
        <v>1</v>
      </c>
      <c r="Q15" s="35">
        <v>3</v>
      </c>
      <c r="R15" s="35">
        <v>1</v>
      </c>
      <c r="S15" s="35">
        <v>11</v>
      </c>
      <c r="T15" s="35">
        <v>4</v>
      </c>
      <c r="U15" s="35">
        <v>50</v>
      </c>
      <c r="V15" s="35">
        <v>23</v>
      </c>
      <c r="W15" s="35">
        <v>11</v>
      </c>
      <c r="X15" s="35">
        <v>6</v>
      </c>
      <c r="Y15" s="35">
        <v>10</v>
      </c>
      <c r="Z15" s="35">
        <v>7</v>
      </c>
      <c r="AA15" s="35">
        <v>7</v>
      </c>
      <c r="AB15" s="35">
        <v>5</v>
      </c>
      <c r="AC15" s="35">
        <v>18</v>
      </c>
      <c r="AD15" s="35">
        <v>3</v>
      </c>
      <c r="AE15" s="35">
        <v>2</v>
      </c>
      <c r="AF15" s="35">
        <v>0</v>
      </c>
      <c r="AG15" s="58">
        <f t="shared" si="0"/>
        <v>369</v>
      </c>
      <c r="AH15" s="58">
        <f t="shared" si="1"/>
        <v>129</v>
      </c>
      <c r="AI15" s="58">
        <f t="shared" si="2"/>
        <v>498</v>
      </c>
    </row>
    <row r="16" spans="1:35" ht="27.75">
      <c r="A16" s="155"/>
      <c r="B16" s="149" t="s">
        <v>88</v>
      </c>
      <c r="C16" s="39" t="s">
        <v>12</v>
      </c>
      <c r="D16" s="34" t="s">
        <v>1</v>
      </c>
      <c r="E16" s="35">
        <v>1</v>
      </c>
      <c r="F16" s="35">
        <v>0</v>
      </c>
      <c r="G16" s="35">
        <v>0</v>
      </c>
      <c r="H16" s="35">
        <v>0</v>
      </c>
      <c r="I16" s="35">
        <v>26</v>
      </c>
      <c r="J16" s="35">
        <v>3</v>
      </c>
      <c r="K16" s="35">
        <v>0</v>
      </c>
      <c r="L16" s="35">
        <v>0</v>
      </c>
      <c r="M16" s="35">
        <v>6</v>
      </c>
      <c r="N16" s="35">
        <v>2</v>
      </c>
      <c r="O16" s="35">
        <v>1</v>
      </c>
      <c r="P16" s="35">
        <v>0</v>
      </c>
      <c r="Q16" s="35">
        <v>2</v>
      </c>
      <c r="R16" s="35">
        <v>0</v>
      </c>
      <c r="S16" s="35">
        <v>8</v>
      </c>
      <c r="T16" s="35">
        <v>0</v>
      </c>
      <c r="U16" s="35">
        <v>15</v>
      </c>
      <c r="V16" s="35">
        <v>1</v>
      </c>
      <c r="W16" s="35">
        <v>9</v>
      </c>
      <c r="X16" s="35">
        <v>0</v>
      </c>
      <c r="Y16" s="35">
        <v>5</v>
      </c>
      <c r="Z16" s="35">
        <v>1</v>
      </c>
      <c r="AA16" s="35">
        <v>0</v>
      </c>
      <c r="AB16" s="35">
        <v>0</v>
      </c>
      <c r="AC16" s="35">
        <v>3</v>
      </c>
      <c r="AD16" s="35">
        <v>0</v>
      </c>
      <c r="AE16" s="35">
        <v>2</v>
      </c>
      <c r="AF16" s="35">
        <v>0</v>
      </c>
      <c r="AG16" s="58">
        <f t="shared" si="0"/>
        <v>78</v>
      </c>
      <c r="AH16" s="58">
        <f t="shared" si="1"/>
        <v>7</v>
      </c>
      <c r="AI16" s="58">
        <f t="shared" si="2"/>
        <v>85</v>
      </c>
    </row>
    <row r="17" spans="1:35" ht="27.75">
      <c r="A17" s="155"/>
      <c r="B17" s="162"/>
      <c r="C17" s="39" t="s">
        <v>12</v>
      </c>
      <c r="D17" s="34" t="s">
        <v>78</v>
      </c>
      <c r="E17" s="35">
        <v>18</v>
      </c>
      <c r="F17" s="35">
        <v>3</v>
      </c>
      <c r="G17" s="35">
        <v>0</v>
      </c>
      <c r="H17" s="35">
        <v>0</v>
      </c>
      <c r="I17" s="35">
        <v>188</v>
      </c>
      <c r="J17" s="35">
        <v>49</v>
      </c>
      <c r="K17" s="35">
        <v>10</v>
      </c>
      <c r="L17" s="35">
        <v>0</v>
      </c>
      <c r="M17" s="35">
        <v>46</v>
      </c>
      <c r="N17" s="35">
        <v>6</v>
      </c>
      <c r="O17" s="35">
        <v>1</v>
      </c>
      <c r="P17" s="35">
        <v>0</v>
      </c>
      <c r="Q17" s="35">
        <v>6</v>
      </c>
      <c r="R17" s="35">
        <v>0</v>
      </c>
      <c r="S17" s="35">
        <v>68</v>
      </c>
      <c r="T17" s="35">
        <v>11</v>
      </c>
      <c r="U17" s="35">
        <v>116</v>
      </c>
      <c r="V17" s="35">
        <v>10</v>
      </c>
      <c r="W17" s="35">
        <v>34</v>
      </c>
      <c r="X17" s="35">
        <v>3</v>
      </c>
      <c r="Y17" s="35">
        <v>33</v>
      </c>
      <c r="Z17" s="35">
        <v>3</v>
      </c>
      <c r="AA17" s="35">
        <v>2</v>
      </c>
      <c r="AB17" s="35">
        <v>0</v>
      </c>
      <c r="AC17" s="35">
        <v>9</v>
      </c>
      <c r="AD17" s="35">
        <v>1</v>
      </c>
      <c r="AE17" s="35">
        <v>2</v>
      </c>
      <c r="AF17" s="35">
        <v>0</v>
      </c>
      <c r="AG17" s="58">
        <f t="shared" si="0"/>
        <v>533</v>
      </c>
      <c r="AH17" s="58">
        <f t="shared" si="1"/>
        <v>86</v>
      </c>
      <c r="AI17" s="58">
        <f t="shared" si="2"/>
        <v>619</v>
      </c>
    </row>
    <row r="18" spans="1:35" ht="27.75">
      <c r="A18" s="155"/>
      <c r="B18" s="149" t="s">
        <v>145</v>
      </c>
      <c r="C18" s="39" t="s">
        <v>12</v>
      </c>
      <c r="D18" s="34" t="s">
        <v>1</v>
      </c>
      <c r="E18" s="35">
        <v>1</v>
      </c>
      <c r="F18" s="35">
        <v>0</v>
      </c>
      <c r="G18" s="35">
        <v>0</v>
      </c>
      <c r="H18" s="35">
        <v>0</v>
      </c>
      <c r="I18" s="35">
        <v>35</v>
      </c>
      <c r="J18" s="35">
        <v>2</v>
      </c>
      <c r="K18" s="35">
        <v>2</v>
      </c>
      <c r="L18" s="35">
        <v>0</v>
      </c>
      <c r="M18" s="35">
        <v>5</v>
      </c>
      <c r="N18" s="35">
        <v>0</v>
      </c>
      <c r="O18" s="35">
        <v>1</v>
      </c>
      <c r="P18" s="35">
        <v>0</v>
      </c>
      <c r="Q18" s="35">
        <v>0</v>
      </c>
      <c r="R18" s="35">
        <v>0</v>
      </c>
      <c r="S18" s="35">
        <v>3</v>
      </c>
      <c r="T18" s="35">
        <v>0</v>
      </c>
      <c r="U18" s="35">
        <v>10</v>
      </c>
      <c r="V18" s="35">
        <v>1</v>
      </c>
      <c r="W18" s="35">
        <v>2</v>
      </c>
      <c r="X18" s="35">
        <v>0</v>
      </c>
      <c r="Y18" s="35">
        <v>1</v>
      </c>
      <c r="Z18" s="35">
        <v>0</v>
      </c>
      <c r="AA18" s="35">
        <v>1</v>
      </c>
      <c r="AB18" s="35">
        <v>0</v>
      </c>
      <c r="AC18" s="35">
        <v>1</v>
      </c>
      <c r="AD18" s="35">
        <v>0</v>
      </c>
      <c r="AE18" s="35">
        <v>0</v>
      </c>
      <c r="AF18" s="35">
        <v>0</v>
      </c>
      <c r="AG18" s="58">
        <f t="shared" si="0"/>
        <v>62</v>
      </c>
      <c r="AH18" s="58">
        <f t="shared" si="1"/>
        <v>3</v>
      </c>
      <c r="AI18" s="58">
        <f t="shared" si="2"/>
        <v>65</v>
      </c>
    </row>
    <row r="19" spans="1:35" ht="27.75">
      <c r="A19" s="155"/>
      <c r="B19" s="162"/>
      <c r="C19" s="39" t="s">
        <v>12</v>
      </c>
      <c r="D19" s="34" t="s">
        <v>78</v>
      </c>
      <c r="E19" s="35">
        <v>24</v>
      </c>
      <c r="F19" s="35">
        <v>1</v>
      </c>
      <c r="G19" s="35">
        <v>0</v>
      </c>
      <c r="H19" s="35">
        <v>0</v>
      </c>
      <c r="I19" s="35">
        <v>404</v>
      </c>
      <c r="J19" s="35">
        <v>33</v>
      </c>
      <c r="K19" s="35">
        <v>7</v>
      </c>
      <c r="L19" s="35">
        <v>1</v>
      </c>
      <c r="M19" s="35">
        <v>45</v>
      </c>
      <c r="N19" s="35">
        <v>6</v>
      </c>
      <c r="O19" s="35">
        <v>2</v>
      </c>
      <c r="P19" s="35">
        <v>0</v>
      </c>
      <c r="Q19" s="35">
        <v>4</v>
      </c>
      <c r="R19" s="35">
        <v>0</v>
      </c>
      <c r="S19" s="35">
        <v>22</v>
      </c>
      <c r="T19" s="35">
        <v>1</v>
      </c>
      <c r="U19" s="35">
        <v>60</v>
      </c>
      <c r="V19" s="35">
        <v>7</v>
      </c>
      <c r="W19" s="35">
        <v>19</v>
      </c>
      <c r="X19" s="35">
        <v>1</v>
      </c>
      <c r="Y19" s="35">
        <v>9</v>
      </c>
      <c r="Z19" s="35">
        <v>0</v>
      </c>
      <c r="AA19" s="35">
        <v>5</v>
      </c>
      <c r="AB19" s="35">
        <v>0</v>
      </c>
      <c r="AC19" s="35">
        <v>13</v>
      </c>
      <c r="AD19" s="35">
        <v>0</v>
      </c>
      <c r="AE19" s="35">
        <v>2</v>
      </c>
      <c r="AF19" s="35">
        <v>0</v>
      </c>
      <c r="AG19" s="58">
        <f t="shared" si="0"/>
        <v>616</v>
      </c>
      <c r="AH19" s="58">
        <f t="shared" si="1"/>
        <v>50</v>
      </c>
      <c r="AI19" s="58">
        <f t="shared" si="2"/>
        <v>666</v>
      </c>
    </row>
    <row r="20" spans="1:35" ht="27.75">
      <c r="A20" s="155"/>
      <c r="B20" s="149" t="s">
        <v>90</v>
      </c>
      <c r="C20" s="39" t="s">
        <v>12</v>
      </c>
      <c r="D20" s="34" t="s">
        <v>1</v>
      </c>
      <c r="E20" s="35">
        <v>5</v>
      </c>
      <c r="F20" s="35">
        <v>0</v>
      </c>
      <c r="G20" s="35">
        <v>0</v>
      </c>
      <c r="H20" s="35">
        <v>0</v>
      </c>
      <c r="I20" s="35">
        <v>16</v>
      </c>
      <c r="J20" s="35">
        <v>3</v>
      </c>
      <c r="K20" s="35">
        <v>1</v>
      </c>
      <c r="L20" s="35">
        <v>2</v>
      </c>
      <c r="M20" s="35">
        <v>6</v>
      </c>
      <c r="N20" s="35">
        <v>1</v>
      </c>
      <c r="O20" s="35">
        <v>1</v>
      </c>
      <c r="P20" s="35">
        <v>0</v>
      </c>
      <c r="Q20" s="35">
        <v>1</v>
      </c>
      <c r="R20" s="35">
        <v>0</v>
      </c>
      <c r="S20" s="35">
        <v>4</v>
      </c>
      <c r="T20" s="35">
        <v>0</v>
      </c>
      <c r="U20" s="35">
        <v>6</v>
      </c>
      <c r="V20" s="35">
        <v>1</v>
      </c>
      <c r="W20" s="35">
        <v>5</v>
      </c>
      <c r="X20" s="35">
        <v>2</v>
      </c>
      <c r="Y20" s="35">
        <v>1</v>
      </c>
      <c r="Z20" s="35">
        <v>1</v>
      </c>
      <c r="AA20" s="35">
        <v>0</v>
      </c>
      <c r="AB20" s="35">
        <v>1</v>
      </c>
      <c r="AC20" s="35">
        <v>3</v>
      </c>
      <c r="AD20" s="35">
        <v>0</v>
      </c>
      <c r="AE20" s="35">
        <v>0</v>
      </c>
      <c r="AF20" s="35">
        <v>0</v>
      </c>
      <c r="AG20" s="58">
        <f t="shared" si="0"/>
        <v>49</v>
      </c>
      <c r="AH20" s="58">
        <f t="shared" si="1"/>
        <v>11</v>
      </c>
      <c r="AI20" s="58">
        <f t="shared" si="2"/>
        <v>60</v>
      </c>
    </row>
    <row r="21" spans="1:35" ht="27.75">
      <c r="A21" s="155"/>
      <c r="B21" s="162"/>
      <c r="C21" s="39" t="s">
        <v>12</v>
      </c>
      <c r="D21" s="34" t="s">
        <v>78</v>
      </c>
      <c r="E21" s="35">
        <v>34</v>
      </c>
      <c r="F21" s="35">
        <v>6</v>
      </c>
      <c r="G21" s="35">
        <v>0</v>
      </c>
      <c r="H21" s="35">
        <v>0</v>
      </c>
      <c r="I21" s="35">
        <v>259</v>
      </c>
      <c r="J21" s="35">
        <v>135</v>
      </c>
      <c r="K21" s="35">
        <v>11</v>
      </c>
      <c r="L21" s="35">
        <v>5</v>
      </c>
      <c r="M21" s="35">
        <v>31</v>
      </c>
      <c r="N21" s="35">
        <v>14</v>
      </c>
      <c r="O21" s="35">
        <v>12</v>
      </c>
      <c r="P21" s="35">
        <v>1</v>
      </c>
      <c r="Q21" s="35">
        <v>11</v>
      </c>
      <c r="R21" s="35">
        <v>3</v>
      </c>
      <c r="S21" s="35">
        <v>22</v>
      </c>
      <c r="T21" s="35">
        <v>3</v>
      </c>
      <c r="U21" s="35">
        <v>59</v>
      </c>
      <c r="V21" s="35">
        <v>46</v>
      </c>
      <c r="W21" s="35">
        <v>26</v>
      </c>
      <c r="X21" s="35">
        <v>23</v>
      </c>
      <c r="Y21" s="35">
        <v>6</v>
      </c>
      <c r="Z21" s="35">
        <v>4</v>
      </c>
      <c r="AA21" s="35">
        <v>3</v>
      </c>
      <c r="AB21" s="35">
        <v>3</v>
      </c>
      <c r="AC21" s="35">
        <v>30</v>
      </c>
      <c r="AD21" s="35">
        <v>3</v>
      </c>
      <c r="AE21" s="35">
        <v>4</v>
      </c>
      <c r="AF21" s="35">
        <v>0</v>
      </c>
      <c r="AG21" s="58">
        <f t="shared" si="0"/>
        <v>508</v>
      </c>
      <c r="AH21" s="58">
        <f t="shared" si="1"/>
        <v>246</v>
      </c>
      <c r="AI21" s="58">
        <f t="shared" si="2"/>
        <v>754</v>
      </c>
    </row>
    <row r="22" spans="1:35" ht="27.75">
      <c r="A22" s="155"/>
      <c r="B22" s="149" t="s">
        <v>106</v>
      </c>
      <c r="C22" s="39" t="s">
        <v>12</v>
      </c>
      <c r="D22" s="34" t="s">
        <v>1</v>
      </c>
      <c r="E22" s="35">
        <v>3</v>
      </c>
      <c r="F22" s="35">
        <v>0</v>
      </c>
      <c r="G22" s="35">
        <v>0</v>
      </c>
      <c r="H22" s="35">
        <v>0</v>
      </c>
      <c r="I22" s="35">
        <v>28</v>
      </c>
      <c r="J22" s="35">
        <v>17</v>
      </c>
      <c r="K22" s="35">
        <v>1</v>
      </c>
      <c r="L22" s="35">
        <v>0</v>
      </c>
      <c r="M22" s="35">
        <v>5</v>
      </c>
      <c r="N22" s="35">
        <v>2</v>
      </c>
      <c r="O22" s="35">
        <v>0</v>
      </c>
      <c r="P22" s="35">
        <v>1</v>
      </c>
      <c r="Q22" s="35">
        <v>1</v>
      </c>
      <c r="R22" s="35">
        <v>1</v>
      </c>
      <c r="S22" s="35">
        <v>3</v>
      </c>
      <c r="T22" s="35">
        <v>2</v>
      </c>
      <c r="U22" s="35">
        <v>11</v>
      </c>
      <c r="V22" s="35">
        <v>3</v>
      </c>
      <c r="W22" s="35">
        <v>3</v>
      </c>
      <c r="X22" s="35">
        <v>2</v>
      </c>
      <c r="Y22" s="35">
        <v>1</v>
      </c>
      <c r="Z22" s="35">
        <v>1</v>
      </c>
      <c r="AA22" s="35">
        <v>1</v>
      </c>
      <c r="AB22" s="35">
        <v>0</v>
      </c>
      <c r="AC22" s="35">
        <v>2</v>
      </c>
      <c r="AD22" s="35">
        <v>0</v>
      </c>
      <c r="AE22" s="35">
        <v>1</v>
      </c>
      <c r="AF22" s="35">
        <v>1</v>
      </c>
      <c r="AG22" s="58">
        <f t="shared" si="0"/>
        <v>60</v>
      </c>
      <c r="AH22" s="58">
        <f t="shared" si="1"/>
        <v>30</v>
      </c>
      <c r="AI22" s="58">
        <f t="shared" si="2"/>
        <v>90</v>
      </c>
    </row>
    <row r="23" spans="1:35" ht="27.75">
      <c r="A23" s="155"/>
      <c r="B23" s="162"/>
      <c r="C23" s="39" t="s">
        <v>12</v>
      </c>
      <c r="D23" s="34" t="s">
        <v>78</v>
      </c>
      <c r="E23" s="35">
        <v>22</v>
      </c>
      <c r="F23" s="35">
        <v>3</v>
      </c>
      <c r="G23" s="35">
        <v>0</v>
      </c>
      <c r="H23" s="35">
        <v>0</v>
      </c>
      <c r="I23" s="35">
        <v>192</v>
      </c>
      <c r="J23" s="35">
        <v>123</v>
      </c>
      <c r="K23" s="35">
        <v>4</v>
      </c>
      <c r="L23" s="35">
        <v>1</v>
      </c>
      <c r="M23" s="35">
        <v>24</v>
      </c>
      <c r="N23" s="35">
        <v>15</v>
      </c>
      <c r="O23" s="35">
        <v>4</v>
      </c>
      <c r="P23" s="35">
        <v>3</v>
      </c>
      <c r="Q23" s="35">
        <v>5</v>
      </c>
      <c r="R23" s="35">
        <v>2</v>
      </c>
      <c r="S23" s="35">
        <v>15</v>
      </c>
      <c r="T23" s="35">
        <v>7</v>
      </c>
      <c r="U23" s="35">
        <v>63</v>
      </c>
      <c r="V23" s="35">
        <v>41</v>
      </c>
      <c r="W23" s="35">
        <v>8</v>
      </c>
      <c r="X23" s="35">
        <v>14</v>
      </c>
      <c r="Y23" s="35">
        <v>8</v>
      </c>
      <c r="Z23" s="35">
        <v>7</v>
      </c>
      <c r="AA23" s="35">
        <v>3</v>
      </c>
      <c r="AB23" s="35">
        <v>3</v>
      </c>
      <c r="AC23" s="35">
        <v>15</v>
      </c>
      <c r="AD23" s="35">
        <v>1</v>
      </c>
      <c r="AE23" s="35">
        <v>3</v>
      </c>
      <c r="AF23" s="35">
        <v>1</v>
      </c>
      <c r="AG23" s="58">
        <f t="shared" si="0"/>
        <v>366</v>
      </c>
      <c r="AH23" s="58">
        <f t="shared" si="1"/>
        <v>221</v>
      </c>
      <c r="AI23" s="58">
        <f t="shared" si="2"/>
        <v>587</v>
      </c>
    </row>
    <row r="24" spans="1:35" ht="27.75">
      <c r="A24" s="155"/>
      <c r="B24" s="149" t="s">
        <v>91</v>
      </c>
      <c r="C24" s="39" t="s">
        <v>12</v>
      </c>
      <c r="D24" s="34" t="s">
        <v>1</v>
      </c>
      <c r="E24" s="35">
        <v>2</v>
      </c>
      <c r="F24" s="35">
        <v>0</v>
      </c>
      <c r="G24" s="35">
        <v>0</v>
      </c>
      <c r="H24" s="35">
        <v>0</v>
      </c>
      <c r="I24" s="35">
        <v>17</v>
      </c>
      <c r="J24" s="35">
        <v>4</v>
      </c>
      <c r="K24" s="35">
        <v>2</v>
      </c>
      <c r="L24" s="35">
        <v>0</v>
      </c>
      <c r="M24" s="35">
        <v>4</v>
      </c>
      <c r="N24" s="35">
        <v>0</v>
      </c>
      <c r="O24" s="35">
        <v>1</v>
      </c>
      <c r="P24" s="35">
        <v>0</v>
      </c>
      <c r="Q24" s="35">
        <v>3</v>
      </c>
      <c r="R24" s="35">
        <v>0</v>
      </c>
      <c r="S24" s="35">
        <v>1</v>
      </c>
      <c r="T24" s="35">
        <v>0</v>
      </c>
      <c r="U24" s="35">
        <v>4</v>
      </c>
      <c r="V24" s="35">
        <v>1</v>
      </c>
      <c r="W24" s="35">
        <v>3</v>
      </c>
      <c r="X24" s="35">
        <v>0</v>
      </c>
      <c r="Y24" s="35">
        <v>0</v>
      </c>
      <c r="Z24" s="35">
        <v>0</v>
      </c>
      <c r="AA24" s="35">
        <v>1</v>
      </c>
      <c r="AB24" s="35">
        <v>0</v>
      </c>
      <c r="AC24" s="35">
        <v>1</v>
      </c>
      <c r="AD24" s="35">
        <v>0</v>
      </c>
      <c r="AE24" s="35">
        <v>1</v>
      </c>
      <c r="AF24" s="35">
        <v>0</v>
      </c>
      <c r="AG24" s="58">
        <f t="shared" si="0"/>
        <v>40</v>
      </c>
      <c r="AH24" s="58">
        <f t="shared" si="1"/>
        <v>5</v>
      </c>
      <c r="AI24" s="58">
        <f t="shared" si="2"/>
        <v>45</v>
      </c>
    </row>
    <row r="25" spans="1:35" ht="27.75">
      <c r="A25" s="155"/>
      <c r="B25" s="162"/>
      <c r="C25" s="39" t="s">
        <v>12</v>
      </c>
      <c r="D25" s="34" t="s">
        <v>78</v>
      </c>
      <c r="E25" s="35">
        <v>10</v>
      </c>
      <c r="F25" s="35">
        <v>0</v>
      </c>
      <c r="G25" s="35">
        <v>0</v>
      </c>
      <c r="H25" s="35">
        <v>28</v>
      </c>
      <c r="I25" s="35">
        <v>88</v>
      </c>
      <c r="J25" s="35">
        <v>12</v>
      </c>
      <c r="K25" s="35">
        <v>6</v>
      </c>
      <c r="L25" s="35">
        <v>3</v>
      </c>
      <c r="M25" s="35">
        <v>9</v>
      </c>
      <c r="N25" s="35">
        <v>1</v>
      </c>
      <c r="O25" s="35">
        <v>4</v>
      </c>
      <c r="P25" s="35">
        <v>2</v>
      </c>
      <c r="Q25" s="35">
        <v>7</v>
      </c>
      <c r="R25" s="35">
        <v>2</v>
      </c>
      <c r="S25" s="35">
        <v>5</v>
      </c>
      <c r="T25" s="35">
        <v>4</v>
      </c>
      <c r="U25" s="35">
        <v>24</v>
      </c>
      <c r="V25" s="35">
        <v>8</v>
      </c>
      <c r="W25" s="35">
        <v>5</v>
      </c>
      <c r="X25" s="35">
        <v>0</v>
      </c>
      <c r="Y25" s="35">
        <v>3</v>
      </c>
      <c r="Z25" s="35">
        <v>0</v>
      </c>
      <c r="AA25" s="35">
        <v>2</v>
      </c>
      <c r="AB25" s="35">
        <v>0</v>
      </c>
      <c r="AC25" s="35">
        <v>2</v>
      </c>
      <c r="AD25" s="35">
        <v>0</v>
      </c>
      <c r="AE25" s="35">
        <v>1</v>
      </c>
      <c r="AF25" s="35">
        <v>0</v>
      </c>
      <c r="AG25" s="58">
        <f t="shared" si="0"/>
        <v>166</v>
      </c>
      <c r="AH25" s="58">
        <f t="shared" si="1"/>
        <v>60</v>
      </c>
      <c r="AI25" s="58">
        <f t="shared" si="2"/>
        <v>226</v>
      </c>
    </row>
    <row r="26" spans="1:35" ht="27.75">
      <c r="A26" s="155"/>
      <c r="B26" s="166" t="s">
        <v>89</v>
      </c>
      <c r="C26" s="39" t="s">
        <v>12</v>
      </c>
      <c r="D26" s="34" t="s">
        <v>1</v>
      </c>
      <c r="E26" s="35">
        <v>2</v>
      </c>
      <c r="F26" s="35">
        <v>0</v>
      </c>
      <c r="G26" s="35">
        <v>0</v>
      </c>
      <c r="H26" s="35">
        <v>0</v>
      </c>
      <c r="I26" s="35">
        <v>29</v>
      </c>
      <c r="J26" s="35">
        <v>1</v>
      </c>
      <c r="K26" s="35">
        <v>0</v>
      </c>
      <c r="L26" s="35">
        <v>0</v>
      </c>
      <c r="M26" s="35">
        <v>3</v>
      </c>
      <c r="N26" s="35">
        <v>0</v>
      </c>
      <c r="O26" s="35">
        <v>1</v>
      </c>
      <c r="P26" s="35">
        <v>0</v>
      </c>
      <c r="Q26" s="35">
        <v>1</v>
      </c>
      <c r="R26" s="35">
        <v>0</v>
      </c>
      <c r="S26" s="35">
        <v>3</v>
      </c>
      <c r="T26" s="35">
        <v>0</v>
      </c>
      <c r="U26" s="35">
        <v>1</v>
      </c>
      <c r="V26" s="35">
        <v>3</v>
      </c>
      <c r="W26" s="35">
        <v>3</v>
      </c>
      <c r="X26" s="35">
        <v>1</v>
      </c>
      <c r="Y26" s="35">
        <v>2</v>
      </c>
      <c r="Z26" s="35">
        <v>0</v>
      </c>
      <c r="AA26" s="35">
        <v>1</v>
      </c>
      <c r="AB26" s="35">
        <v>0</v>
      </c>
      <c r="AC26" s="35">
        <v>2</v>
      </c>
      <c r="AD26" s="35">
        <v>0</v>
      </c>
      <c r="AE26" s="35">
        <v>1</v>
      </c>
      <c r="AF26" s="35">
        <v>0</v>
      </c>
      <c r="AG26" s="58">
        <f t="shared" si="0"/>
        <v>49</v>
      </c>
      <c r="AH26" s="58">
        <f t="shared" si="1"/>
        <v>5</v>
      </c>
      <c r="AI26" s="58">
        <f t="shared" si="2"/>
        <v>54</v>
      </c>
    </row>
    <row r="27" spans="1:35" ht="27.75">
      <c r="A27" s="155"/>
      <c r="B27" s="166"/>
      <c r="C27" s="39" t="s">
        <v>12</v>
      </c>
      <c r="D27" s="34" t="s">
        <v>78</v>
      </c>
      <c r="E27" s="35">
        <v>15</v>
      </c>
      <c r="F27" s="35">
        <v>0</v>
      </c>
      <c r="G27" s="35">
        <v>0</v>
      </c>
      <c r="H27" s="35">
        <v>0</v>
      </c>
      <c r="I27" s="35">
        <v>228</v>
      </c>
      <c r="J27" s="35">
        <v>32</v>
      </c>
      <c r="K27" s="35">
        <v>2</v>
      </c>
      <c r="L27" s="35">
        <v>0</v>
      </c>
      <c r="M27" s="35">
        <v>24</v>
      </c>
      <c r="N27" s="35">
        <v>0</v>
      </c>
      <c r="O27" s="35">
        <v>3</v>
      </c>
      <c r="P27" s="35">
        <v>1</v>
      </c>
      <c r="Q27" s="35">
        <v>4</v>
      </c>
      <c r="R27" s="35">
        <v>2</v>
      </c>
      <c r="S27" s="35">
        <v>25</v>
      </c>
      <c r="T27" s="35">
        <v>1</v>
      </c>
      <c r="U27" s="35">
        <v>45</v>
      </c>
      <c r="V27" s="35">
        <v>11</v>
      </c>
      <c r="W27" s="35">
        <v>26</v>
      </c>
      <c r="X27" s="35">
        <v>6</v>
      </c>
      <c r="Y27" s="35">
        <v>9</v>
      </c>
      <c r="Z27" s="35">
        <v>1</v>
      </c>
      <c r="AA27" s="35">
        <v>3</v>
      </c>
      <c r="AB27" s="35">
        <v>0</v>
      </c>
      <c r="AC27" s="35">
        <v>11</v>
      </c>
      <c r="AD27" s="35">
        <v>1</v>
      </c>
      <c r="AE27" s="35">
        <v>3</v>
      </c>
      <c r="AF27" s="35">
        <v>0</v>
      </c>
      <c r="AG27" s="58">
        <f t="shared" si="0"/>
        <v>398</v>
      </c>
      <c r="AH27" s="58">
        <f t="shared" si="1"/>
        <v>55</v>
      </c>
      <c r="AI27" s="58">
        <f t="shared" si="2"/>
        <v>453</v>
      </c>
    </row>
    <row r="28" spans="1:35" ht="27.75">
      <c r="A28" s="155"/>
      <c r="B28" s="164" t="s">
        <v>147</v>
      </c>
      <c r="C28" s="40" t="s">
        <v>12</v>
      </c>
      <c r="D28" s="36" t="s">
        <v>1</v>
      </c>
      <c r="E28" s="32">
        <f>E26+E24+E22+E20+E18+E16+E14</f>
        <v>15</v>
      </c>
      <c r="F28" s="32">
        <f aca="true" t="shared" si="3" ref="F28:AF28">F26+F24+F22+F20+F18+F16+F14</f>
        <v>0</v>
      </c>
      <c r="G28" s="32">
        <f t="shared" si="3"/>
        <v>0</v>
      </c>
      <c r="H28" s="32">
        <f t="shared" si="3"/>
        <v>0</v>
      </c>
      <c r="I28" s="32">
        <f t="shared" si="3"/>
        <v>167</v>
      </c>
      <c r="J28" s="32">
        <f t="shared" si="3"/>
        <v>33</v>
      </c>
      <c r="K28" s="32">
        <f t="shared" si="3"/>
        <v>9</v>
      </c>
      <c r="L28" s="32">
        <f t="shared" si="3"/>
        <v>2</v>
      </c>
      <c r="M28" s="32">
        <f t="shared" si="3"/>
        <v>30</v>
      </c>
      <c r="N28" s="32">
        <f t="shared" si="3"/>
        <v>6</v>
      </c>
      <c r="O28" s="32">
        <f t="shared" si="3"/>
        <v>6</v>
      </c>
      <c r="P28" s="32">
        <f t="shared" si="3"/>
        <v>1</v>
      </c>
      <c r="Q28" s="32">
        <f t="shared" si="3"/>
        <v>9</v>
      </c>
      <c r="R28" s="32">
        <f t="shared" si="3"/>
        <v>1</v>
      </c>
      <c r="S28" s="32">
        <f t="shared" si="3"/>
        <v>24</v>
      </c>
      <c r="T28" s="32">
        <f t="shared" si="3"/>
        <v>4</v>
      </c>
      <c r="U28" s="32">
        <f t="shared" si="3"/>
        <v>52</v>
      </c>
      <c r="V28" s="32">
        <f t="shared" si="3"/>
        <v>14</v>
      </c>
      <c r="W28" s="32">
        <f t="shared" si="3"/>
        <v>28</v>
      </c>
      <c r="X28" s="32">
        <f t="shared" si="3"/>
        <v>7</v>
      </c>
      <c r="Y28" s="32">
        <f t="shared" si="3"/>
        <v>13</v>
      </c>
      <c r="Z28" s="32">
        <f t="shared" si="3"/>
        <v>4</v>
      </c>
      <c r="AA28" s="32">
        <f t="shared" si="3"/>
        <v>5</v>
      </c>
      <c r="AB28" s="32">
        <f t="shared" si="3"/>
        <v>1</v>
      </c>
      <c r="AC28" s="32">
        <f t="shared" si="3"/>
        <v>15</v>
      </c>
      <c r="AD28" s="32">
        <f t="shared" si="3"/>
        <v>0</v>
      </c>
      <c r="AE28" s="32">
        <f t="shared" si="3"/>
        <v>6</v>
      </c>
      <c r="AF28" s="32">
        <f t="shared" si="3"/>
        <v>1</v>
      </c>
      <c r="AG28" s="58">
        <f t="shared" si="0"/>
        <v>379</v>
      </c>
      <c r="AH28" s="58">
        <f t="shared" si="1"/>
        <v>74</v>
      </c>
      <c r="AI28" s="58">
        <f t="shared" si="2"/>
        <v>453</v>
      </c>
    </row>
    <row r="29" spans="1:35" ht="27.75">
      <c r="A29" s="155"/>
      <c r="B29" s="165"/>
      <c r="C29" s="40" t="s">
        <v>12</v>
      </c>
      <c r="D29" s="36" t="s">
        <v>78</v>
      </c>
      <c r="E29" s="32">
        <f>E27+E25+E23+E21+E19+E17+E15</f>
        <v>166</v>
      </c>
      <c r="F29" s="32">
        <f aca="true" t="shared" si="4" ref="F29:AF29">F27+F25+F23+F21+F19+F17+F15</f>
        <v>18</v>
      </c>
      <c r="G29" s="32">
        <f t="shared" si="4"/>
        <v>0</v>
      </c>
      <c r="H29" s="32">
        <f t="shared" si="4"/>
        <v>28</v>
      </c>
      <c r="I29" s="32">
        <f t="shared" si="4"/>
        <v>1529</v>
      </c>
      <c r="J29" s="32">
        <f t="shared" si="4"/>
        <v>454</v>
      </c>
      <c r="K29" s="32">
        <f t="shared" si="4"/>
        <v>49</v>
      </c>
      <c r="L29" s="32">
        <f t="shared" si="4"/>
        <v>11</v>
      </c>
      <c r="M29" s="32">
        <f t="shared" si="4"/>
        <v>208</v>
      </c>
      <c r="N29" s="32">
        <f t="shared" si="4"/>
        <v>45</v>
      </c>
      <c r="O29" s="32">
        <f t="shared" si="4"/>
        <v>32</v>
      </c>
      <c r="P29" s="32">
        <f t="shared" si="4"/>
        <v>8</v>
      </c>
      <c r="Q29" s="32">
        <f t="shared" si="4"/>
        <v>40</v>
      </c>
      <c r="R29" s="32">
        <f t="shared" si="4"/>
        <v>10</v>
      </c>
      <c r="S29" s="32">
        <f t="shared" si="4"/>
        <v>168</v>
      </c>
      <c r="T29" s="32">
        <f t="shared" si="4"/>
        <v>31</v>
      </c>
      <c r="U29" s="32">
        <f t="shared" si="4"/>
        <v>417</v>
      </c>
      <c r="V29" s="32">
        <f t="shared" si="4"/>
        <v>146</v>
      </c>
      <c r="W29" s="32">
        <f t="shared" si="4"/>
        <v>129</v>
      </c>
      <c r="X29" s="32">
        <f t="shared" si="4"/>
        <v>53</v>
      </c>
      <c r="Y29" s="32">
        <f t="shared" si="4"/>
        <v>78</v>
      </c>
      <c r="Z29" s="32">
        <f t="shared" si="4"/>
        <v>22</v>
      </c>
      <c r="AA29" s="32">
        <f t="shared" si="4"/>
        <v>25</v>
      </c>
      <c r="AB29" s="32">
        <f t="shared" si="4"/>
        <v>11</v>
      </c>
      <c r="AC29" s="32">
        <f t="shared" si="4"/>
        <v>98</v>
      </c>
      <c r="AD29" s="32">
        <f t="shared" si="4"/>
        <v>9</v>
      </c>
      <c r="AE29" s="32">
        <f t="shared" si="4"/>
        <v>17</v>
      </c>
      <c r="AF29" s="32">
        <f t="shared" si="4"/>
        <v>1</v>
      </c>
      <c r="AG29" s="58">
        <f t="shared" si="0"/>
        <v>2956</v>
      </c>
      <c r="AH29" s="58">
        <f t="shared" si="1"/>
        <v>847</v>
      </c>
      <c r="AI29" s="58">
        <f t="shared" si="2"/>
        <v>3803</v>
      </c>
    </row>
    <row r="30" spans="1:35" ht="27.75">
      <c r="A30" s="155" t="s">
        <v>146</v>
      </c>
      <c r="B30" s="149" t="s">
        <v>92</v>
      </c>
      <c r="C30" s="39" t="s">
        <v>12</v>
      </c>
      <c r="D30" s="34" t="s">
        <v>1</v>
      </c>
      <c r="E30" s="35">
        <v>5</v>
      </c>
      <c r="F30" s="35">
        <v>0</v>
      </c>
      <c r="G30" s="35">
        <v>0</v>
      </c>
      <c r="H30" s="35">
        <v>0</v>
      </c>
      <c r="I30" s="35">
        <v>104</v>
      </c>
      <c r="J30" s="35">
        <v>22</v>
      </c>
      <c r="K30" s="35">
        <v>7</v>
      </c>
      <c r="L30" s="35">
        <v>6</v>
      </c>
      <c r="M30" s="35">
        <v>9</v>
      </c>
      <c r="N30" s="35">
        <v>5</v>
      </c>
      <c r="O30" s="35">
        <v>2</v>
      </c>
      <c r="P30" s="35">
        <v>4</v>
      </c>
      <c r="Q30" s="35">
        <v>0</v>
      </c>
      <c r="R30" s="35">
        <v>0</v>
      </c>
      <c r="S30" s="35">
        <v>5</v>
      </c>
      <c r="T30" s="35">
        <v>11</v>
      </c>
      <c r="U30" s="35">
        <v>10</v>
      </c>
      <c r="V30" s="35">
        <v>12</v>
      </c>
      <c r="W30" s="35">
        <v>10</v>
      </c>
      <c r="X30" s="35">
        <v>4</v>
      </c>
      <c r="Y30" s="35">
        <v>8</v>
      </c>
      <c r="Z30" s="35">
        <v>6</v>
      </c>
      <c r="AA30" s="35">
        <v>3</v>
      </c>
      <c r="AB30" s="35">
        <v>2</v>
      </c>
      <c r="AC30" s="35">
        <v>6</v>
      </c>
      <c r="AD30" s="35">
        <v>2</v>
      </c>
      <c r="AE30" s="35">
        <v>2</v>
      </c>
      <c r="AF30" s="35">
        <v>0</v>
      </c>
      <c r="AG30" s="58">
        <f t="shared" si="0"/>
        <v>171</v>
      </c>
      <c r="AH30" s="58">
        <f t="shared" si="1"/>
        <v>74</v>
      </c>
      <c r="AI30" s="58">
        <f t="shared" si="2"/>
        <v>245</v>
      </c>
    </row>
    <row r="31" spans="1:35" ht="27.75">
      <c r="A31" s="155"/>
      <c r="B31" s="162"/>
      <c r="C31" s="39" t="s">
        <v>12</v>
      </c>
      <c r="D31" s="34" t="s">
        <v>78</v>
      </c>
      <c r="E31" s="35">
        <v>15</v>
      </c>
      <c r="F31" s="35">
        <v>2</v>
      </c>
      <c r="G31" s="35">
        <v>0</v>
      </c>
      <c r="H31" s="35">
        <v>0</v>
      </c>
      <c r="I31" s="35">
        <v>229</v>
      </c>
      <c r="J31" s="35">
        <v>117</v>
      </c>
      <c r="K31" s="35">
        <v>19</v>
      </c>
      <c r="L31" s="35">
        <v>13</v>
      </c>
      <c r="M31" s="35">
        <v>29</v>
      </c>
      <c r="N31" s="35">
        <v>18</v>
      </c>
      <c r="O31" s="35">
        <v>4</v>
      </c>
      <c r="P31" s="35">
        <v>9</v>
      </c>
      <c r="Q31" s="35">
        <v>5</v>
      </c>
      <c r="R31" s="35">
        <v>4</v>
      </c>
      <c r="S31" s="35">
        <v>36</v>
      </c>
      <c r="T31" s="35">
        <v>24</v>
      </c>
      <c r="U31" s="35">
        <v>78</v>
      </c>
      <c r="V31" s="35">
        <v>61</v>
      </c>
      <c r="W31" s="35">
        <v>35</v>
      </c>
      <c r="X31" s="35">
        <v>22</v>
      </c>
      <c r="Y31" s="35">
        <v>28</v>
      </c>
      <c r="Z31" s="35">
        <v>11</v>
      </c>
      <c r="AA31" s="35">
        <v>11</v>
      </c>
      <c r="AB31" s="35">
        <v>4</v>
      </c>
      <c r="AC31" s="35">
        <v>16</v>
      </c>
      <c r="AD31" s="35">
        <v>6</v>
      </c>
      <c r="AE31" s="35">
        <v>4</v>
      </c>
      <c r="AF31" s="35">
        <v>2</v>
      </c>
      <c r="AG31" s="58">
        <f t="shared" si="0"/>
        <v>509</v>
      </c>
      <c r="AH31" s="58">
        <f t="shared" si="1"/>
        <v>293</v>
      </c>
      <c r="AI31" s="58">
        <f t="shared" si="2"/>
        <v>802</v>
      </c>
    </row>
    <row r="32" spans="1:35" ht="27.75">
      <c r="A32" s="155"/>
      <c r="B32" s="149" t="s">
        <v>93</v>
      </c>
      <c r="C32" s="39" t="s">
        <v>12</v>
      </c>
      <c r="D32" s="34" t="s">
        <v>1</v>
      </c>
      <c r="E32" s="35">
        <v>2</v>
      </c>
      <c r="F32" s="35">
        <v>0</v>
      </c>
      <c r="G32" s="35">
        <v>0</v>
      </c>
      <c r="H32" s="35">
        <v>0</v>
      </c>
      <c r="I32" s="35">
        <v>70</v>
      </c>
      <c r="J32" s="35">
        <v>14</v>
      </c>
      <c r="K32" s="35">
        <v>10</v>
      </c>
      <c r="L32" s="35">
        <v>0</v>
      </c>
      <c r="M32" s="35">
        <v>9</v>
      </c>
      <c r="N32" s="35">
        <v>3</v>
      </c>
      <c r="O32" s="35">
        <v>3</v>
      </c>
      <c r="P32" s="35">
        <v>0</v>
      </c>
      <c r="Q32" s="35">
        <v>2</v>
      </c>
      <c r="R32" s="35">
        <v>0</v>
      </c>
      <c r="S32" s="35">
        <v>3</v>
      </c>
      <c r="T32" s="35">
        <v>0</v>
      </c>
      <c r="U32" s="35">
        <v>19</v>
      </c>
      <c r="V32" s="35">
        <v>6</v>
      </c>
      <c r="W32" s="35">
        <v>9</v>
      </c>
      <c r="X32" s="35">
        <v>2</v>
      </c>
      <c r="Y32" s="35">
        <v>2</v>
      </c>
      <c r="Z32" s="35">
        <v>1</v>
      </c>
      <c r="AA32" s="35">
        <v>2</v>
      </c>
      <c r="AB32" s="35">
        <v>0</v>
      </c>
      <c r="AC32" s="35">
        <v>4</v>
      </c>
      <c r="AD32" s="35">
        <v>1</v>
      </c>
      <c r="AE32" s="35">
        <v>1</v>
      </c>
      <c r="AF32" s="35">
        <v>0</v>
      </c>
      <c r="AG32" s="58">
        <f t="shared" si="0"/>
        <v>136</v>
      </c>
      <c r="AH32" s="58">
        <f t="shared" si="1"/>
        <v>27</v>
      </c>
      <c r="AI32" s="58">
        <f t="shared" si="2"/>
        <v>163</v>
      </c>
    </row>
    <row r="33" spans="1:35" ht="27.75">
      <c r="A33" s="155"/>
      <c r="B33" s="162"/>
      <c r="C33" s="39" t="s">
        <v>12</v>
      </c>
      <c r="D33" s="34" t="s">
        <v>78</v>
      </c>
      <c r="E33" s="35">
        <v>15</v>
      </c>
      <c r="F33" s="35">
        <v>3</v>
      </c>
      <c r="G33" s="35">
        <v>0</v>
      </c>
      <c r="H33" s="35">
        <v>0</v>
      </c>
      <c r="I33" s="35">
        <v>258</v>
      </c>
      <c r="J33" s="35">
        <v>155</v>
      </c>
      <c r="K33" s="35">
        <v>32</v>
      </c>
      <c r="L33" s="35">
        <v>19</v>
      </c>
      <c r="M33" s="35">
        <v>40</v>
      </c>
      <c r="N33" s="35">
        <v>20</v>
      </c>
      <c r="O33" s="35">
        <v>10</v>
      </c>
      <c r="P33" s="35">
        <v>9</v>
      </c>
      <c r="Q33" s="35">
        <v>12</v>
      </c>
      <c r="R33" s="35">
        <v>15</v>
      </c>
      <c r="S33" s="35">
        <v>31</v>
      </c>
      <c r="T33" s="35">
        <v>9</v>
      </c>
      <c r="U33" s="35">
        <v>92</v>
      </c>
      <c r="V33" s="35">
        <v>45</v>
      </c>
      <c r="W33" s="35">
        <v>38</v>
      </c>
      <c r="X33" s="35">
        <v>18</v>
      </c>
      <c r="Y33" s="35">
        <v>13</v>
      </c>
      <c r="Z33" s="35">
        <v>5</v>
      </c>
      <c r="AA33" s="35">
        <v>7</v>
      </c>
      <c r="AB33" s="35">
        <v>3</v>
      </c>
      <c r="AC33" s="35">
        <v>12</v>
      </c>
      <c r="AD33" s="35">
        <v>13</v>
      </c>
      <c r="AE33" s="35">
        <v>5</v>
      </c>
      <c r="AF33" s="35">
        <v>2</v>
      </c>
      <c r="AG33" s="58">
        <f t="shared" si="0"/>
        <v>565</v>
      </c>
      <c r="AH33" s="58">
        <f t="shared" si="1"/>
        <v>316</v>
      </c>
      <c r="AI33" s="58">
        <f t="shared" si="2"/>
        <v>881</v>
      </c>
    </row>
    <row r="34" spans="1:35" ht="27.75">
      <c r="A34" s="155"/>
      <c r="B34" s="149" t="s">
        <v>108</v>
      </c>
      <c r="C34" s="39" t="s">
        <v>12</v>
      </c>
      <c r="D34" s="34" t="s">
        <v>1</v>
      </c>
      <c r="E34" s="35">
        <v>1</v>
      </c>
      <c r="F34" s="35">
        <v>2</v>
      </c>
      <c r="G34" s="35">
        <v>0</v>
      </c>
      <c r="H34" s="35">
        <v>0</v>
      </c>
      <c r="I34" s="35">
        <v>20</v>
      </c>
      <c r="J34" s="35">
        <v>2</v>
      </c>
      <c r="K34" s="35">
        <v>0</v>
      </c>
      <c r="L34" s="35">
        <v>0</v>
      </c>
      <c r="M34" s="35">
        <v>1</v>
      </c>
      <c r="N34" s="35">
        <v>0</v>
      </c>
      <c r="O34" s="35">
        <v>0</v>
      </c>
      <c r="P34" s="35">
        <v>1</v>
      </c>
      <c r="Q34" s="35">
        <v>1</v>
      </c>
      <c r="R34" s="35">
        <v>1</v>
      </c>
      <c r="S34" s="35">
        <v>1</v>
      </c>
      <c r="T34" s="35">
        <v>0</v>
      </c>
      <c r="U34" s="35">
        <v>1</v>
      </c>
      <c r="V34" s="35">
        <v>1</v>
      </c>
      <c r="W34" s="35">
        <v>2</v>
      </c>
      <c r="X34" s="35">
        <v>0</v>
      </c>
      <c r="Y34" s="35">
        <v>1</v>
      </c>
      <c r="Z34" s="35">
        <v>0</v>
      </c>
      <c r="AA34" s="35">
        <v>0</v>
      </c>
      <c r="AB34" s="35">
        <v>0</v>
      </c>
      <c r="AC34" s="35">
        <v>2</v>
      </c>
      <c r="AD34" s="35">
        <v>0</v>
      </c>
      <c r="AE34" s="35">
        <v>0</v>
      </c>
      <c r="AF34" s="35">
        <v>0</v>
      </c>
      <c r="AG34" s="58">
        <f t="shared" si="0"/>
        <v>30</v>
      </c>
      <c r="AH34" s="58">
        <f t="shared" si="1"/>
        <v>7</v>
      </c>
      <c r="AI34" s="58">
        <f t="shared" si="2"/>
        <v>37</v>
      </c>
    </row>
    <row r="35" spans="1:35" ht="27.75">
      <c r="A35" s="155"/>
      <c r="B35" s="162"/>
      <c r="C35" s="39" t="s">
        <v>12</v>
      </c>
      <c r="D35" s="34" t="s">
        <v>78</v>
      </c>
      <c r="E35" s="35">
        <v>12</v>
      </c>
      <c r="F35" s="35">
        <v>2</v>
      </c>
      <c r="G35" s="35">
        <v>0</v>
      </c>
      <c r="H35" s="35">
        <v>0</v>
      </c>
      <c r="I35" s="35">
        <v>70</v>
      </c>
      <c r="J35" s="35">
        <v>20</v>
      </c>
      <c r="K35" s="35">
        <v>3</v>
      </c>
      <c r="L35" s="35">
        <v>3</v>
      </c>
      <c r="M35" s="35">
        <v>5</v>
      </c>
      <c r="N35" s="35">
        <v>1</v>
      </c>
      <c r="O35" s="35">
        <v>2</v>
      </c>
      <c r="P35" s="35">
        <v>1</v>
      </c>
      <c r="Q35" s="35">
        <v>4</v>
      </c>
      <c r="R35" s="35">
        <v>2</v>
      </c>
      <c r="S35" s="35">
        <v>8</v>
      </c>
      <c r="T35" s="35">
        <v>1</v>
      </c>
      <c r="U35" s="35">
        <v>19</v>
      </c>
      <c r="V35" s="35">
        <v>4</v>
      </c>
      <c r="W35" s="35">
        <v>8</v>
      </c>
      <c r="X35" s="35">
        <v>0</v>
      </c>
      <c r="Y35" s="35">
        <v>3</v>
      </c>
      <c r="Z35" s="35">
        <v>1</v>
      </c>
      <c r="AA35" s="35">
        <v>1</v>
      </c>
      <c r="AB35" s="35">
        <v>1</v>
      </c>
      <c r="AC35" s="35">
        <v>5</v>
      </c>
      <c r="AD35" s="35">
        <v>0</v>
      </c>
      <c r="AE35" s="35">
        <v>0</v>
      </c>
      <c r="AF35" s="35">
        <v>0</v>
      </c>
      <c r="AG35" s="58">
        <f t="shared" si="0"/>
        <v>140</v>
      </c>
      <c r="AH35" s="58">
        <f t="shared" si="1"/>
        <v>36</v>
      </c>
      <c r="AI35" s="58">
        <f t="shared" si="2"/>
        <v>176</v>
      </c>
    </row>
    <row r="36" spans="1:35" ht="27.75">
      <c r="A36" s="155"/>
      <c r="B36" s="149" t="s">
        <v>96</v>
      </c>
      <c r="C36" s="39" t="s">
        <v>12</v>
      </c>
      <c r="D36" s="34" t="s">
        <v>1</v>
      </c>
      <c r="E36" s="35">
        <v>0</v>
      </c>
      <c r="F36" s="35">
        <v>0</v>
      </c>
      <c r="G36" s="35">
        <v>0</v>
      </c>
      <c r="H36" s="35">
        <v>0</v>
      </c>
      <c r="I36" s="35">
        <v>9</v>
      </c>
      <c r="J36" s="35">
        <v>2</v>
      </c>
      <c r="K36" s="35">
        <v>2</v>
      </c>
      <c r="L36" s="35">
        <v>0</v>
      </c>
      <c r="M36" s="35">
        <v>2</v>
      </c>
      <c r="N36" s="35">
        <v>2</v>
      </c>
      <c r="O36" s="35">
        <v>0</v>
      </c>
      <c r="P36" s="35">
        <v>0</v>
      </c>
      <c r="Q36" s="35">
        <v>3</v>
      </c>
      <c r="R36" s="35">
        <v>2</v>
      </c>
      <c r="S36" s="35">
        <v>1</v>
      </c>
      <c r="T36" s="35">
        <v>0</v>
      </c>
      <c r="U36" s="35">
        <v>5</v>
      </c>
      <c r="V36" s="35">
        <v>2</v>
      </c>
      <c r="W36" s="35">
        <v>3</v>
      </c>
      <c r="X36" s="35">
        <v>2</v>
      </c>
      <c r="Y36" s="35">
        <v>1</v>
      </c>
      <c r="Z36" s="35">
        <v>0</v>
      </c>
      <c r="AA36" s="35">
        <v>1</v>
      </c>
      <c r="AB36" s="35">
        <v>0</v>
      </c>
      <c r="AC36" s="35">
        <v>1</v>
      </c>
      <c r="AD36" s="35">
        <v>0</v>
      </c>
      <c r="AE36" s="35">
        <v>0</v>
      </c>
      <c r="AF36" s="35">
        <v>0</v>
      </c>
      <c r="AG36" s="58">
        <f t="shared" si="0"/>
        <v>28</v>
      </c>
      <c r="AH36" s="58">
        <f t="shared" si="1"/>
        <v>10</v>
      </c>
      <c r="AI36" s="58">
        <f t="shared" si="2"/>
        <v>38</v>
      </c>
    </row>
    <row r="37" spans="1:35" ht="27.75">
      <c r="A37" s="155"/>
      <c r="B37" s="162"/>
      <c r="C37" s="39" t="s">
        <v>12</v>
      </c>
      <c r="D37" s="34" t="s">
        <v>78</v>
      </c>
      <c r="E37" s="35">
        <v>6</v>
      </c>
      <c r="F37" s="35">
        <v>0</v>
      </c>
      <c r="G37" s="35">
        <v>0</v>
      </c>
      <c r="H37" s="35">
        <v>0</v>
      </c>
      <c r="I37" s="35">
        <v>11</v>
      </c>
      <c r="J37" s="35">
        <v>2</v>
      </c>
      <c r="K37" s="35">
        <v>5</v>
      </c>
      <c r="L37" s="35">
        <v>3</v>
      </c>
      <c r="M37" s="35">
        <v>2</v>
      </c>
      <c r="N37" s="35">
        <v>6</v>
      </c>
      <c r="O37" s="35">
        <v>2</v>
      </c>
      <c r="P37" s="35">
        <v>0</v>
      </c>
      <c r="Q37" s="35">
        <v>3</v>
      </c>
      <c r="R37" s="35">
        <v>6</v>
      </c>
      <c r="S37" s="35">
        <v>3</v>
      </c>
      <c r="T37" s="35">
        <v>2</v>
      </c>
      <c r="U37" s="35">
        <v>10</v>
      </c>
      <c r="V37" s="35">
        <v>5</v>
      </c>
      <c r="W37" s="35">
        <v>7</v>
      </c>
      <c r="X37" s="35">
        <v>4</v>
      </c>
      <c r="Y37" s="35">
        <v>2</v>
      </c>
      <c r="Z37" s="35">
        <v>0</v>
      </c>
      <c r="AA37" s="35">
        <v>2</v>
      </c>
      <c r="AB37" s="35">
        <v>0</v>
      </c>
      <c r="AC37" s="35">
        <v>2</v>
      </c>
      <c r="AD37" s="35">
        <v>0</v>
      </c>
      <c r="AE37" s="35">
        <v>0</v>
      </c>
      <c r="AF37" s="35">
        <v>0</v>
      </c>
      <c r="AG37" s="58">
        <f t="shared" si="0"/>
        <v>55</v>
      </c>
      <c r="AH37" s="58">
        <f t="shared" si="1"/>
        <v>28</v>
      </c>
      <c r="AI37" s="58">
        <f t="shared" si="2"/>
        <v>83</v>
      </c>
    </row>
    <row r="38" spans="1:35" ht="27.75">
      <c r="A38" s="155"/>
      <c r="B38" s="149" t="s">
        <v>82</v>
      </c>
      <c r="C38" s="39" t="s">
        <v>12</v>
      </c>
      <c r="D38" s="34" t="s">
        <v>1</v>
      </c>
      <c r="E38" s="35">
        <v>2</v>
      </c>
      <c r="F38" s="35">
        <v>1</v>
      </c>
      <c r="G38" s="35">
        <v>0</v>
      </c>
      <c r="H38" s="35">
        <v>0</v>
      </c>
      <c r="I38" s="35">
        <v>14</v>
      </c>
      <c r="J38" s="35">
        <v>6</v>
      </c>
      <c r="K38" s="35">
        <v>1</v>
      </c>
      <c r="L38" s="35">
        <v>0</v>
      </c>
      <c r="M38" s="35">
        <v>3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5</v>
      </c>
      <c r="V38" s="35">
        <v>2</v>
      </c>
      <c r="W38" s="35">
        <v>0</v>
      </c>
      <c r="X38" s="35">
        <v>1</v>
      </c>
      <c r="Y38" s="35">
        <v>1</v>
      </c>
      <c r="Z38" s="35">
        <v>1</v>
      </c>
      <c r="AA38" s="35">
        <v>1</v>
      </c>
      <c r="AB38" s="35">
        <v>0</v>
      </c>
      <c r="AC38" s="35">
        <v>1</v>
      </c>
      <c r="AD38" s="35">
        <v>1</v>
      </c>
      <c r="AE38" s="35">
        <v>0</v>
      </c>
      <c r="AF38" s="35">
        <v>0</v>
      </c>
      <c r="AG38" s="58">
        <f t="shared" si="0"/>
        <v>28</v>
      </c>
      <c r="AH38" s="58">
        <f t="shared" si="1"/>
        <v>12</v>
      </c>
      <c r="AI38" s="58">
        <f t="shared" si="2"/>
        <v>40</v>
      </c>
    </row>
    <row r="39" spans="1:35" ht="27.75">
      <c r="A39" s="155"/>
      <c r="B39" s="162"/>
      <c r="C39" s="39" t="s">
        <v>12</v>
      </c>
      <c r="D39" s="34" t="s">
        <v>78</v>
      </c>
      <c r="E39" s="35">
        <v>5</v>
      </c>
      <c r="F39" s="35">
        <v>2</v>
      </c>
      <c r="G39" s="35">
        <v>0</v>
      </c>
      <c r="H39" s="35">
        <v>0</v>
      </c>
      <c r="I39" s="35">
        <v>76</v>
      </c>
      <c r="J39" s="35">
        <v>15</v>
      </c>
      <c r="K39" s="35">
        <v>3</v>
      </c>
      <c r="L39" s="35">
        <v>0</v>
      </c>
      <c r="M39" s="35">
        <v>7</v>
      </c>
      <c r="N39" s="35">
        <v>0</v>
      </c>
      <c r="O39" s="35">
        <v>1</v>
      </c>
      <c r="P39" s="35">
        <v>0</v>
      </c>
      <c r="Q39" s="35">
        <v>1</v>
      </c>
      <c r="R39" s="35">
        <v>0</v>
      </c>
      <c r="S39" s="35">
        <v>1</v>
      </c>
      <c r="T39" s="35">
        <v>1</v>
      </c>
      <c r="U39" s="35">
        <v>14</v>
      </c>
      <c r="V39" s="35">
        <v>4</v>
      </c>
      <c r="W39" s="35">
        <v>2</v>
      </c>
      <c r="X39" s="35">
        <v>2</v>
      </c>
      <c r="Y39" s="35">
        <v>3</v>
      </c>
      <c r="Z39" s="35">
        <v>2</v>
      </c>
      <c r="AA39" s="35">
        <v>3</v>
      </c>
      <c r="AB39" s="35">
        <v>2</v>
      </c>
      <c r="AC39" s="35">
        <v>3</v>
      </c>
      <c r="AD39" s="35">
        <v>2</v>
      </c>
      <c r="AE39" s="35">
        <v>1</v>
      </c>
      <c r="AF39" s="35">
        <v>0</v>
      </c>
      <c r="AG39" s="58">
        <f t="shared" si="0"/>
        <v>120</v>
      </c>
      <c r="AH39" s="58">
        <f t="shared" si="1"/>
        <v>30</v>
      </c>
      <c r="AI39" s="58">
        <f t="shared" si="2"/>
        <v>150</v>
      </c>
    </row>
    <row r="40" spans="1:35" ht="27.75">
      <c r="A40" s="155"/>
      <c r="B40" s="149" t="s">
        <v>95</v>
      </c>
      <c r="C40" s="39" t="s">
        <v>12</v>
      </c>
      <c r="D40" s="34" t="s">
        <v>1</v>
      </c>
      <c r="E40" s="35">
        <v>18</v>
      </c>
      <c r="F40" s="35">
        <v>0</v>
      </c>
      <c r="G40" s="35">
        <v>0</v>
      </c>
      <c r="H40" s="35">
        <v>0</v>
      </c>
      <c r="I40" s="35">
        <v>11</v>
      </c>
      <c r="J40" s="35">
        <v>1</v>
      </c>
      <c r="K40" s="35">
        <v>5</v>
      </c>
      <c r="L40" s="35">
        <v>0</v>
      </c>
      <c r="M40" s="35">
        <v>5</v>
      </c>
      <c r="N40" s="35">
        <v>0</v>
      </c>
      <c r="O40" s="35">
        <v>1</v>
      </c>
      <c r="P40" s="35">
        <v>0</v>
      </c>
      <c r="Q40" s="35">
        <v>3</v>
      </c>
      <c r="R40" s="35">
        <v>0</v>
      </c>
      <c r="S40" s="35">
        <v>3</v>
      </c>
      <c r="T40" s="35">
        <v>0</v>
      </c>
      <c r="U40" s="35">
        <v>7</v>
      </c>
      <c r="V40" s="35">
        <v>0</v>
      </c>
      <c r="W40" s="35">
        <v>3</v>
      </c>
      <c r="X40" s="35">
        <v>0</v>
      </c>
      <c r="Y40" s="35">
        <v>1</v>
      </c>
      <c r="Z40" s="35">
        <v>0</v>
      </c>
      <c r="AA40" s="35">
        <v>0</v>
      </c>
      <c r="AB40" s="35">
        <v>0</v>
      </c>
      <c r="AC40" s="35">
        <v>5</v>
      </c>
      <c r="AD40" s="35">
        <v>0</v>
      </c>
      <c r="AE40" s="35">
        <v>1</v>
      </c>
      <c r="AF40" s="35">
        <v>0</v>
      </c>
      <c r="AG40" s="58">
        <f t="shared" si="0"/>
        <v>63</v>
      </c>
      <c r="AH40" s="58">
        <f t="shared" si="1"/>
        <v>1</v>
      </c>
      <c r="AI40" s="58">
        <f t="shared" si="2"/>
        <v>64</v>
      </c>
    </row>
    <row r="41" spans="1:35" ht="27.75">
      <c r="A41" s="155"/>
      <c r="B41" s="162"/>
      <c r="C41" s="39" t="s">
        <v>12</v>
      </c>
      <c r="D41" s="34" t="s">
        <v>78</v>
      </c>
      <c r="E41" s="35">
        <v>46</v>
      </c>
      <c r="F41" s="35">
        <v>2</v>
      </c>
      <c r="G41" s="35">
        <v>0</v>
      </c>
      <c r="H41" s="35">
        <v>0</v>
      </c>
      <c r="I41" s="35">
        <v>39</v>
      </c>
      <c r="J41" s="35">
        <v>6</v>
      </c>
      <c r="K41" s="35">
        <v>19</v>
      </c>
      <c r="L41" s="35">
        <v>1</v>
      </c>
      <c r="M41" s="35">
        <v>16</v>
      </c>
      <c r="N41" s="35">
        <v>0</v>
      </c>
      <c r="O41" s="35">
        <v>7</v>
      </c>
      <c r="P41" s="35">
        <v>1</v>
      </c>
      <c r="Q41" s="35">
        <v>7</v>
      </c>
      <c r="R41" s="35">
        <v>0</v>
      </c>
      <c r="S41" s="35">
        <v>10</v>
      </c>
      <c r="T41" s="35">
        <v>0</v>
      </c>
      <c r="U41" s="35">
        <v>20</v>
      </c>
      <c r="V41" s="35">
        <v>1</v>
      </c>
      <c r="W41" s="35">
        <v>12</v>
      </c>
      <c r="X41" s="35">
        <v>1</v>
      </c>
      <c r="Y41" s="35">
        <v>2</v>
      </c>
      <c r="Z41" s="35">
        <v>0</v>
      </c>
      <c r="AA41" s="35">
        <v>11</v>
      </c>
      <c r="AB41" s="35">
        <v>3</v>
      </c>
      <c r="AC41" s="35">
        <v>22</v>
      </c>
      <c r="AD41" s="35">
        <v>1</v>
      </c>
      <c r="AE41" s="35">
        <v>2</v>
      </c>
      <c r="AF41" s="35">
        <v>0</v>
      </c>
      <c r="AG41" s="58">
        <f t="shared" si="0"/>
        <v>213</v>
      </c>
      <c r="AH41" s="58">
        <f t="shared" si="1"/>
        <v>16</v>
      </c>
      <c r="AI41" s="58">
        <f t="shared" si="2"/>
        <v>229</v>
      </c>
    </row>
    <row r="42" spans="1:35" ht="27.75">
      <c r="A42" s="155"/>
      <c r="B42" s="149" t="s">
        <v>97</v>
      </c>
      <c r="C42" s="39" t="s">
        <v>12</v>
      </c>
      <c r="D42" s="34" t="s">
        <v>1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1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58">
        <f t="shared" si="0"/>
        <v>1</v>
      </c>
      <c r="AH42" s="58">
        <f t="shared" si="1"/>
        <v>0</v>
      </c>
      <c r="AI42" s="58">
        <f t="shared" si="2"/>
        <v>1</v>
      </c>
    </row>
    <row r="43" spans="1:35" ht="27.75">
      <c r="A43" s="155"/>
      <c r="B43" s="162"/>
      <c r="C43" s="39" t="s">
        <v>12</v>
      </c>
      <c r="D43" s="34" t="s">
        <v>78</v>
      </c>
      <c r="E43" s="35">
        <v>3</v>
      </c>
      <c r="F43" s="35">
        <v>0</v>
      </c>
      <c r="G43" s="35">
        <v>0</v>
      </c>
      <c r="H43" s="35">
        <v>0</v>
      </c>
      <c r="I43" s="35">
        <v>3</v>
      </c>
      <c r="J43" s="35">
        <v>2</v>
      </c>
      <c r="K43" s="35">
        <v>0</v>
      </c>
      <c r="L43" s="35">
        <v>0</v>
      </c>
      <c r="M43" s="35">
        <v>1</v>
      </c>
      <c r="N43" s="35">
        <v>0</v>
      </c>
      <c r="O43" s="35">
        <v>0</v>
      </c>
      <c r="P43" s="35">
        <v>0</v>
      </c>
      <c r="Q43" s="35">
        <v>1</v>
      </c>
      <c r="R43" s="35">
        <v>0</v>
      </c>
      <c r="S43" s="35">
        <v>1</v>
      </c>
      <c r="T43" s="35">
        <v>0</v>
      </c>
      <c r="U43" s="35">
        <v>3</v>
      </c>
      <c r="V43" s="35">
        <v>1</v>
      </c>
      <c r="W43" s="35">
        <v>1</v>
      </c>
      <c r="X43" s="35">
        <v>1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58">
        <f t="shared" si="0"/>
        <v>13</v>
      </c>
      <c r="AH43" s="58">
        <f t="shared" si="1"/>
        <v>4</v>
      </c>
      <c r="AI43" s="58">
        <f t="shared" si="2"/>
        <v>17</v>
      </c>
    </row>
    <row r="44" spans="1:35" ht="27.75">
      <c r="A44" s="155"/>
      <c r="B44" s="149" t="s">
        <v>94</v>
      </c>
      <c r="C44" s="39" t="s">
        <v>12</v>
      </c>
      <c r="D44" s="34" t="s">
        <v>1</v>
      </c>
      <c r="E44" s="35">
        <v>2</v>
      </c>
      <c r="F44" s="35">
        <v>0</v>
      </c>
      <c r="G44" s="35">
        <v>0</v>
      </c>
      <c r="H44" s="35">
        <v>0</v>
      </c>
      <c r="I44" s="35">
        <v>11</v>
      </c>
      <c r="J44" s="35">
        <v>6</v>
      </c>
      <c r="K44" s="35">
        <v>1</v>
      </c>
      <c r="L44" s="35">
        <v>0</v>
      </c>
      <c r="M44" s="35">
        <v>3</v>
      </c>
      <c r="N44" s="35">
        <v>1</v>
      </c>
      <c r="O44" s="35">
        <v>1</v>
      </c>
      <c r="P44" s="35">
        <v>0</v>
      </c>
      <c r="Q44" s="35">
        <v>1</v>
      </c>
      <c r="R44" s="35">
        <v>0</v>
      </c>
      <c r="S44" s="35">
        <v>0</v>
      </c>
      <c r="T44" s="35">
        <v>0</v>
      </c>
      <c r="U44" s="35">
        <v>3</v>
      </c>
      <c r="V44" s="35">
        <v>2</v>
      </c>
      <c r="W44" s="35">
        <v>1</v>
      </c>
      <c r="X44" s="35">
        <v>0</v>
      </c>
      <c r="Y44" s="35">
        <v>1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58">
        <f t="shared" si="0"/>
        <v>24</v>
      </c>
      <c r="AH44" s="58">
        <f t="shared" si="1"/>
        <v>9</v>
      </c>
      <c r="AI44" s="58">
        <f t="shared" si="2"/>
        <v>33</v>
      </c>
    </row>
    <row r="45" spans="1:35" ht="27.75">
      <c r="A45" s="155"/>
      <c r="B45" s="162"/>
      <c r="C45" s="39" t="s">
        <v>12</v>
      </c>
      <c r="D45" s="34" t="s">
        <v>78</v>
      </c>
      <c r="E45" s="35">
        <v>5</v>
      </c>
      <c r="F45" s="35">
        <v>1</v>
      </c>
      <c r="G45" s="35">
        <v>0</v>
      </c>
      <c r="H45" s="35">
        <v>0</v>
      </c>
      <c r="I45" s="35">
        <v>32</v>
      </c>
      <c r="J45" s="35">
        <v>17</v>
      </c>
      <c r="K45" s="35">
        <v>6</v>
      </c>
      <c r="L45" s="35">
        <v>0</v>
      </c>
      <c r="M45" s="35">
        <v>8</v>
      </c>
      <c r="N45" s="35">
        <v>3</v>
      </c>
      <c r="O45" s="35">
        <v>4</v>
      </c>
      <c r="P45" s="35">
        <v>2</v>
      </c>
      <c r="Q45" s="35">
        <v>4</v>
      </c>
      <c r="R45" s="35">
        <v>1</v>
      </c>
      <c r="S45" s="35">
        <v>1</v>
      </c>
      <c r="T45" s="35">
        <v>0</v>
      </c>
      <c r="U45" s="35">
        <v>8</v>
      </c>
      <c r="V45" s="35">
        <v>4</v>
      </c>
      <c r="W45" s="35">
        <v>2</v>
      </c>
      <c r="X45" s="35">
        <v>1</v>
      </c>
      <c r="Y45" s="35">
        <v>2</v>
      </c>
      <c r="Z45" s="35">
        <v>1</v>
      </c>
      <c r="AA45" s="35">
        <v>2</v>
      </c>
      <c r="AB45" s="35">
        <v>2</v>
      </c>
      <c r="AC45" s="35">
        <v>0</v>
      </c>
      <c r="AD45" s="35">
        <v>0</v>
      </c>
      <c r="AE45" s="35">
        <v>0</v>
      </c>
      <c r="AF45" s="35">
        <v>0</v>
      </c>
      <c r="AG45" s="58">
        <f t="shared" si="0"/>
        <v>74</v>
      </c>
      <c r="AH45" s="58">
        <f t="shared" si="1"/>
        <v>32</v>
      </c>
      <c r="AI45" s="58">
        <f t="shared" si="2"/>
        <v>106</v>
      </c>
    </row>
    <row r="46" spans="1:35" ht="27.75">
      <c r="A46" s="155"/>
      <c r="B46" s="157" t="s">
        <v>83</v>
      </c>
      <c r="C46" s="40" t="s">
        <v>12</v>
      </c>
      <c r="D46" s="36" t="s">
        <v>1</v>
      </c>
      <c r="E46" s="32">
        <f>E44+E42+E40+E38+E36+E34+E32+E30</f>
        <v>30</v>
      </c>
      <c r="F46" s="32">
        <f aca="true" t="shared" si="5" ref="F46:AF46">F44+F42+F40+F38+F36+F34+F32+F30</f>
        <v>3</v>
      </c>
      <c r="G46" s="32">
        <f t="shared" si="5"/>
        <v>0</v>
      </c>
      <c r="H46" s="32">
        <f t="shared" si="5"/>
        <v>0</v>
      </c>
      <c r="I46" s="32">
        <f t="shared" si="5"/>
        <v>239</v>
      </c>
      <c r="J46" s="32">
        <f t="shared" si="5"/>
        <v>53</v>
      </c>
      <c r="K46" s="32">
        <f t="shared" si="5"/>
        <v>26</v>
      </c>
      <c r="L46" s="32">
        <f t="shared" si="5"/>
        <v>6</v>
      </c>
      <c r="M46" s="32">
        <f t="shared" si="5"/>
        <v>32</v>
      </c>
      <c r="N46" s="32">
        <f t="shared" si="5"/>
        <v>11</v>
      </c>
      <c r="O46" s="32">
        <f t="shared" si="5"/>
        <v>7</v>
      </c>
      <c r="P46" s="32">
        <f t="shared" si="5"/>
        <v>5</v>
      </c>
      <c r="Q46" s="32">
        <f t="shared" si="5"/>
        <v>10</v>
      </c>
      <c r="R46" s="32">
        <f t="shared" si="5"/>
        <v>3</v>
      </c>
      <c r="S46" s="32">
        <f t="shared" si="5"/>
        <v>13</v>
      </c>
      <c r="T46" s="32">
        <f t="shared" si="5"/>
        <v>11</v>
      </c>
      <c r="U46" s="32">
        <f t="shared" si="5"/>
        <v>51</v>
      </c>
      <c r="V46" s="32">
        <f t="shared" si="5"/>
        <v>25</v>
      </c>
      <c r="W46" s="32">
        <f t="shared" si="5"/>
        <v>28</v>
      </c>
      <c r="X46" s="32">
        <f t="shared" si="5"/>
        <v>9</v>
      </c>
      <c r="Y46" s="32">
        <f t="shared" si="5"/>
        <v>15</v>
      </c>
      <c r="Z46" s="32">
        <f t="shared" si="5"/>
        <v>8</v>
      </c>
      <c r="AA46" s="32">
        <f t="shared" si="5"/>
        <v>7</v>
      </c>
      <c r="AB46" s="32">
        <f t="shared" si="5"/>
        <v>2</v>
      </c>
      <c r="AC46" s="32">
        <f t="shared" si="5"/>
        <v>19</v>
      </c>
      <c r="AD46" s="32">
        <f t="shared" si="5"/>
        <v>4</v>
      </c>
      <c r="AE46" s="32">
        <f t="shared" si="5"/>
        <v>4</v>
      </c>
      <c r="AF46" s="32">
        <f t="shared" si="5"/>
        <v>0</v>
      </c>
      <c r="AG46" s="58">
        <f t="shared" si="0"/>
        <v>481</v>
      </c>
      <c r="AH46" s="58">
        <f t="shared" si="1"/>
        <v>140</v>
      </c>
      <c r="AI46" s="58">
        <f t="shared" si="2"/>
        <v>621</v>
      </c>
    </row>
    <row r="47" spans="1:35" ht="27.75">
      <c r="A47" s="156"/>
      <c r="B47" s="158"/>
      <c r="C47" s="40" t="s">
        <v>12</v>
      </c>
      <c r="D47" s="36" t="s">
        <v>78</v>
      </c>
      <c r="E47" s="32">
        <f>E45+E43+E41+E39+E37+E35+E33+E31</f>
        <v>107</v>
      </c>
      <c r="F47" s="32">
        <f aca="true" t="shared" si="6" ref="F47:AF47">F45+F43+F41+F39+F37+F35+F33+F31</f>
        <v>12</v>
      </c>
      <c r="G47" s="32">
        <f t="shared" si="6"/>
        <v>0</v>
      </c>
      <c r="H47" s="32">
        <f t="shared" si="6"/>
        <v>0</v>
      </c>
      <c r="I47" s="32">
        <f t="shared" si="6"/>
        <v>718</v>
      </c>
      <c r="J47" s="32">
        <f t="shared" si="6"/>
        <v>334</v>
      </c>
      <c r="K47" s="32">
        <f t="shared" si="6"/>
        <v>87</v>
      </c>
      <c r="L47" s="32">
        <f t="shared" si="6"/>
        <v>39</v>
      </c>
      <c r="M47" s="32">
        <f t="shared" si="6"/>
        <v>108</v>
      </c>
      <c r="N47" s="32">
        <f t="shared" si="6"/>
        <v>48</v>
      </c>
      <c r="O47" s="32">
        <f t="shared" si="6"/>
        <v>30</v>
      </c>
      <c r="P47" s="32">
        <f t="shared" si="6"/>
        <v>22</v>
      </c>
      <c r="Q47" s="32">
        <f t="shared" si="6"/>
        <v>37</v>
      </c>
      <c r="R47" s="32">
        <f t="shared" si="6"/>
        <v>28</v>
      </c>
      <c r="S47" s="32">
        <f t="shared" si="6"/>
        <v>91</v>
      </c>
      <c r="T47" s="32">
        <f t="shared" si="6"/>
        <v>37</v>
      </c>
      <c r="U47" s="32">
        <f t="shared" si="6"/>
        <v>244</v>
      </c>
      <c r="V47" s="32">
        <f t="shared" si="6"/>
        <v>125</v>
      </c>
      <c r="W47" s="32">
        <f t="shared" si="6"/>
        <v>105</v>
      </c>
      <c r="X47" s="32">
        <f t="shared" si="6"/>
        <v>49</v>
      </c>
      <c r="Y47" s="32">
        <f t="shared" si="6"/>
        <v>53</v>
      </c>
      <c r="Z47" s="32">
        <f t="shared" si="6"/>
        <v>20</v>
      </c>
      <c r="AA47" s="32">
        <f t="shared" si="6"/>
        <v>37</v>
      </c>
      <c r="AB47" s="32">
        <f t="shared" si="6"/>
        <v>15</v>
      </c>
      <c r="AC47" s="32">
        <f t="shared" si="6"/>
        <v>60</v>
      </c>
      <c r="AD47" s="32">
        <f t="shared" si="6"/>
        <v>22</v>
      </c>
      <c r="AE47" s="32">
        <f t="shared" si="6"/>
        <v>12</v>
      </c>
      <c r="AF47" s="32">
        <f t="shared" si="6"/>
        <v>4</v>
      </c>
      <c r="AG47" s="58">
        <f t="shared" si="0"/>
        <v>1689</v>
      </c>
      <c r="AH47" s="58">
        <f t="shared" si="1"/>
        <v>755</v>
      </c>
      <c r="AI47" s="58">
        <f t="shared" si="2"/>
        <v>2444</v>
      </c>
    </row>
    <row r="48" spans="1:35" ht="27.75">
      <c r="A48" s="153" t="s">
        <v>34</v>
      </c>
      <c r="B48" s="150"/>
      <c r="C48" s="34" t="s">
        <v>12</v>
      </c>
      <c r="D48" s="34" t="s">
        <v>1</v>
      </c>
      <c r="E48" s="35">
        <v>2</v>
      </c>
      <c r="F48" s="35">
        <v>0</v>
      </c>
      <c r="G48" s="35">
        <v>0</v>
      </c>
      <c r="H48" s="35">
        <v>0</v>
      </c>
      <c r="I48" s="35">
        <v>28</v>
      </c>
      <c r="J48" s="35">
        <v>7</v>
      </c>
      <c r="K48" s="35">
        <v>0</v>
      </c>
      <c r="L48" s="35">
        <v>0</v>
      </c>
      <c r="M48" s="35">
        <v>2</v>
      </c>
      <c r="N48" s="35">
        <v>2</v>
      </c>
      <c r="O48" s="35">
        <v>0</v>
      </c>
      <c r="P48" s="35">
        <v>0</v>
      </c>
      <c r="Q48" s="35">
        <v>0</v>
      </c>
      <c r="R48" s="35">
        <v>0</v>
      </c>
      <c r="S48" s="35">
        <v>5</v>
      </c>
      <c r="T48" s="35">
        <v>2</v>
      </c>
      <c r="U48" s="35">
        <v>14</v>
      </c>
      <c r="V48" s="35">
        <v>3</v>
      </c>
      <c r="W48" s="35">
        <v>2</v>
      </c>
      <c r="X48" s="35">
        <v>1</v>
      </c>
      <c r="Y48" s="35">
        <v>2</v>
      </c>
      <c r="Z48" s="35">
        <v>0</v>
      </c>
      <c r="AA48" s="35">
        <v>0</v>
      </c>
      <c r="AB48" s="35">
        <v>0</v>
      </c>
      <c r="AC48" s="35">
        <v>2</v>
      </c>
      <c r="AD48" s="35">
        <v>1</v>
      </c>
      <c r="AE48" s="35">
        <v>0</v>
      </c>
      <c r="AF48" s="35">
        <v>0</v>
      </c>
      <c r="AG48" s="58">
        <f t="shared" si="0"/>
        <v>57</v>
      </c>
      <c r="AH48" s="58">
        <f t="shared" si="1"/>
        <v>16</v>
      </c>
      <c r="AI48" s="58">
        <f t="shared" si="2"/>
        <v>73</v>
      </c>
    </row>
    <row r="49" spans="1:35" ht="27.75">
      <c r="A49" s="151"/>
      <c r="B49" s="152"/>
      <c r="C49" s="34" t="s">
        <v>12</v>
      </c>
      <c r="D49" s="34" t="s">
        <v>78</v>
      </c>
      <c r="E49" s="35">
        <v>22</v>
      </c>
      <c r="F49" s="35">
        <v>5</v>
      </c>
      <c r="G49" s="35">
        <v>0</v>
      </c>
      <c r="H49" s="35">
        <v>0</v>
      </c>
      <c r="I49" s="35">
        <v>212</v>
      </c>
      <c r="J49" s="35">
        <v>187</v>
      </c>
      <c r="K49" s="35">
        <v>8</v>
      </c>
      <c r="L49" s="35">
        <v>4</v>
      </c>
      <c r="M49" s="35">
        <v>21</v>
      </c>
      <c r="N49" s="35">
        <v>19</v>
      </c>
      <c r="O49" s="35">
        <v>1</v>
      </c>
      <c r="P49" s="35">
        <v>0</v>
      </c>
      <c r="Q49" s="35">
        <v>1</v>
      </c>
      <c r="R49" s="35">
        <v>2</v>
      </c>
      <c r="S49" s="35">
        <v>20</v>
      </c>
      <c r="T49" s="35">
        <v>22</v>
      </c>
      <c r="U49" s="35">
        <v>78</v>
      </c>
      <c r="V49" s="35">
        <v>59</v>
      </c>
      <c r="W49" s="35">
        <v>31</v>
      </c>
      <c r="X49" s="35">
        <v>20</v>
      </c>
      <c r="Y49" s="35">
        <v>22</v>
      </c>
      <c r="Z49" s="35">
        <v>15</v>
      </c>
      <c r="AA49" s="35">
        <v>2</v>
      </c>
      <c r="AB49" s="35">
        <v>7</v>
      </c>
      <c r="AC49" s="35">
        <v>18</v>
      </c>
      <c r="AD49" s="35">
        <v>8</v>
      </c>
      <c r="AE49" s="35">
        <v>2</v>
      </c>
      <c r="AF49" s="35">
        <v>0</v>
      </c>
      <c r="AG49" s="58">
        <f t="shared" si="0"/>
        <v>438</v>
      </c>
      <c r="AH49" s="58">
        <f t="shared" si="1"/>
        <v>348</v>
      </c>
      <c r="AI49" s="58">
        <f t="shared" si="2"/>
        <v>786</v>
      </c>
    </row>
    <row r="50" spans="1:35" ht="27.75">
      <c r="A50" s="153" t="s">
        <v>36</v>
      </c>
      <c r="B50" s="150"/>
      <c r="C50" s="34" t="s">
        <v>12</v>
      </c>
      <c r="D50" s="34" t="s">
        <v>1</v>
      </c>
      <c r="E50" s="35">
        <v>1</v>
      </c>
      <c r="F50" s="35">
        <v>0</v>
      </c>
      <c r="G50" s="35">
        <v>0</v>
      </c>
      <c r="H50" s="35">
        <v>0</v>
      </c>
      <c r="I50" s="35">
        <v>63</v>
      </c>
      <c r="J50" s="35">
        <v>17</v>
      </c>
      <c r="K50" s="35">
        <v>9</v>
      </c>
      <c r="L50" s="35">
        <v>2</v>
      </c>
      <c r="M50" s="35">
        <v>12</v>
      </c>
      <c r="N50" s="35">
        <v>6</v>
      </c>
      <c r="O50" s="35">
        <v>3</v>
      </c>
      <c r="P50" s="35">
        <v>2</v>
      </c>
      <c r="Q50" s="35">
        <v>5</v>
      </c>
      <c r="R50" s="35">
        <v>0</v>
      </c>
      <c r="S50" s="35">
        <v>0</v>
      </c>
      <c r="T50" s="35">
        <v>17</v>
      </c>
      <c r="U50" s="35">
        <v>10</v>
      </c>
      <c r="V50" s="35">
        <v>7</v>
      </c>
      <c r="W50" s="35">
        <v>1</v>
      </c>
      <c r="X50" s="35">
        <v>7</v>
      </c>
      <c r="Y50" s="35">
        <v>1</v>
      </c>
      <c r="Z50" s="35">
        <v>0</v>
      </c>
      <c r="AA50" s="35">
        <v>0</v>
      </c>
      <c r="AB50" s="35">
        <v>7</v>
      </c>
      <c r="AC50" s="35">
        <v>0</v>
      </c>
      <c r="AD50" s="35">
        <v>0</v>
      </c>
      <c r="AE50" s="35">
        <v>0</v>
      </c>
      <c r="AF50" s="35">
        <v>0</v>
      </c>
      <c r="AG50" s="58">
        <f t="shared" si="0"/>
        <v>105</v>
      </c>
      <c r="AH50" s="58">
        <f t="shared" si="1"/>
        <v>65</v>
      </c>
      <c r="AI50" s="58">
        <f t="shared" si="2"/>
        <v>170</v>
      </c>
    </row>
    <row r="51" spans="1:35" ht="27.75">
      <c r="A51" s="151"/>
      <c r="B51" s="152"/>
      <c r="C51" s="34" t="s">
        <v>12</v>
      </c>
      <c r="D51" s="34" t="s">
        <v>78</v>
      </c>
      <c r="E51" s="35">
        <v>29</v>
      </c>
      <c r="F51" s="35">
        <v>10</v>
      </c>
      <c r="G51" s="35">
        <v>0</v>
      </c>
      <c r="H51" s="35">
        <v>0</v>
      </c>
      <c r="I51" s="35">
        <v>537</v>
      </c>
      <c r="J51" s="35">
        <v>308</v>
      </c>
      <c r="K51" s="35">
        <v>33</v>
      </c>
      <c r="L51" s="35">
        <v>24</v>
      </c>
      <c r="M51" s="35">
        <v>37</v>
      </c>
      <c r="N51" s="35">
        <v>12</v>
      </c>
      <c r="O51" s="35">
        <v>25</v>
      </c>
      <c r="P51" s="35">
        <v>9</v>
      </c>
      <c r="Q51" s="35">
        <v>46</v>
      </c>
      <c r="R51" s="35">
        <v>18</v>
      </c>
      <c r="S51" s="35">
        <v>2</v>
      </c>
      <c r="T51" s="35">
        <v>18</v>
      </c>
      <c r="U51" s="35">
        <v>179</v>
      </c>
      <c r="V51" s="35">
        <v>75</v>
      </c>
      <c r="W51" s="35">
        <v>61</v>
      </c>
      <c r="X51" s="35">
        <v>46</v>
      </c>
      <c r="Y51" s="35">
        <v>40</v>
      </c>
      <c r="Z51" s="35">
        <v>21</v>
      </c>
      <c r="AA51" s="35">
        <v>1</v>
      </c>
      <c r="AB51" s="35">
        <v>12</v>
      </c>
      <c r="AC51" s="35">
        <v>16</v>
      </c>
      <c r="AD51" s="35">
        <v>0</v>
      </c>
      <c r="AE51" s="35">
        <v>1</v>
      </c>
      <c r="AF51" s="35">
        <v>0</v>
      </c>
      <c r="AG51" s="58">
        <f t="shared" si="0"/>
        <v>1007</v>
      </c>
      <c r="AH51" s="58">
        <f t="shared" si="1"/>
        <v>553</v>
      </c>
      <c r="AI51" s="58">
        <f t="shared" si="2"/>
        <v>1560</v>
      </c>
    </row>
    <row r="52" spans="1:35" ht="27.75">
      <c r="A52" s="153" t="s">
        <v>306</v>
      </c>
      <c r="B52" s="150"/>
      <c r="C52" s="34" t="s">
        <v>18</v>
      </c>
      <c r="D52" s="34" t="s">
        <v>1</v>
      </c>
      <c r="E52" s="35">
        <v>0</v>
      </c>
      <c r="F52" s="35">
        <v>0</v>
      </c>
      <c r="G52" s="35">
        <v>0</v>
      </c>
      <c r="H52" s="35">
        <v>0</v>
      </c>
      <c r="I52" s="35">
        <v>11</v>
      </c>
      <c r="J52" s="35">
        <v>3</v>
      </c>
      <c r="K52" s="35">
        <v>1</v>
      </c>
      <c r="L52" s="35">
        <v>4</v>
      </c>
      <c r="M52" s="35">
        <v>21</v>
      </c>
      <c r="N52" s="35">
        <v>9</v>
      </c>
      <c r="O52" s="35">
        <v>7</v>
      </c>
      <c r="P52" s="35">
        <v>0</v>
      </c>
      <c r="Q52" s="35">
        <v>12</v>
      </c>
      <c r="R52" s="35">
        <v>2</v>
      </c>
      <c r="S52" s="35">
        <v>0</v>
      </c>
      <c r="T52" s="35">
        <v>0</v>
      </c>
      <c r="U52" s="35">
        <v>56</v>
      </c>
      <c r="V52" s="35">
        <v>55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2</v>
      </c>
      <c r="AC52" s="35">
        <v>3</v>
      </c>
      <c r="AD52" s="35">
        <v>2</v>
      </c>
      <c r="AE52" s="35">
        <v>0</v>
      </c>
      <c r="AF52" s="35">
        <v>0</v>
      </c>
      <c r="AG52" s="58">
        <f t="shared" si="0"/>
        <v>111</v>
      </c>
      <c r="AH52" s="58">
        <f t="shared" si="1"/>
        <v>77</v>
      </c>
      <c r="AI52" s="58">
        <f t="shared" si="2"/>
        <v>188</v>
      </c>
    </row>
    <row r="53" spans="1:35" ht="27.75">
      <c r="A53" s="151"/>
      <c r="B53" s="152"/>
      <c r="C53" s="34" t="s">
        <v>18</v>
      </c>
      <c r="D53" s="34" t="s">
        <v>78</v>
      </c>
      <c r="E53" s="35">
        <v>9</v>
      </c>
      <c r="F53" s="35">
        <v>2</v>
      </c>
      <c r="G53" s="35">
        <v>0</v>
      </c>
      <c r="H53" s="35">
        <v>0</v>
      </c>
      <c r="I53" s="35">
        <v>57</v>
      </c>
      <c r="J53" s="35">
        <v>13</v>
      </c>
      <c r="K53" s="35">
        <v>27</v>
      </c>
      <c r="L53" s="35">
        <v>8</v>
      </c>
      <c r="M53" s="35">
        <v>81</v>
      </c>
      <c r="N53" s="35">
        <v>30</v>
      </c>
      <c r="O53" s="35">
        <v>26</v>
      </c>
      <c r="P53" s="35">
        <v>11</v>
      </c>
      <c r="Q53" s="35">
        <v>39</v>
      </c>
      <c r="R53" s="35">
        <v>9</v>
      </c>
      <c r="S53" s="35">
        <v>1</v>
      </c>
      <c r="T53" s="35">
        <v>0</v>
      </c>
      <c r="U53" s="35">
        <v>315</v>
      </c>
      <c r="V53" s="35">
        <v>222</v>
      </c>
      <c r="W53" s="35">
        <v>1</v>
      </c>
      <c r="X53" s="35">
        <v>0</v>
      </c>
      <c r="Y53" s="35">
        <v>3</v>
      </c>
      <c r="Z53" s="35">
        <v>1</v>
      </c>
      <c r="AA53" s="35">
        <v>4</v>
      </c>
      <c r="AB53" s="35">
        <v>2</v>
      </c>
      <c r="AC53" s="35">
        <v>11</v>
      </c>
      <c r="AD53" s="35">
        <v>2</v>
      </c>
      <c r="AE53" s="35">
        <v>2</v>
      </c>
      <c r="AF53" s="35">
        <v>0</v>
      </c>
      <c r="AG53" s="58">
        <f t="shared" si="0"/>
        <v>576</v>
      </c>
      <c r="AH53" s="58">
        <f t="shared" si="1"/>
        <v>300</v>
      </c>
      <c r="AI53" s="58">
        <f t="shared" si="2"/>
        <v>876</v>
      </c>
    </row>
    <row r="54" spans="1:35" ht="27.75">
      <c r="A54" s="153" t="s">
        <v>98</v>
      </c>
      <c r="B54" s="150"/>
      <c r="C54" s="34" t="s">
        <v>12</v>
      </c>
      <c r="D54" s="34" t="s">
        <v>1</v>
      </c>
      <c r="E54" s="35">
        <v>4</v>
      </c>
      <c r="F54" s="35">
        <v>4</v>
      </c>
      <c r="G54" s="35">
        <v>1</v>
      </c>
      <c r="H54" s="35">
        <v>6</v>
      </c>
      <c r="I54" s="35">
        <v>76</v>
      </c>
      <c r="J54" s="35">
        <v>52</v>
      </c>
      <c r="K54" s="35">
        <v>15</v>
      </c>
      <c r="L54" s="35">
        <v>5</v>
      </c>
      <c r="M54" s="35">
        <v>5</v>
      </c>
      <c r="N54" s="35">
        <v>4</v>
      </c>
      <c r="O54" s="35">
        <v>5</v>
      </c>
      <c r="P54" s="35">
        <v>3</v>
      </c>
      <c r="Q54" s="35">
        <v>10</v>
      </c>
      <c r="R54" s="35">
        <v>9</v>
      </c>
      <c r="S54" s="35">
        <v>31</v>
      </c>
      <c r="T54" s="35">
        <v>21</v>
      </c>
      <c r="U54" s="35">
        <v>19</v>
      </c>
      <c r="V54" s="35">
        <v>16</v>
      </c>
      <c r="W54" s="35">
        <v>8</v>
      </c>
      <c r="X54" s="35">
        <v>5</v>
      </c>
      <c r="Y54" s="35">
        <v>3</v>
      </c>
      <c r="Z54" s="35">
        <v>5</v>
      </c>
      <c r="AA54" s="35">
        <v>3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58">
        <f t="shared" si="0"/>
        <v>180</v>
      </c>
      <c r="AH54" s="58">
        <f t="shared" si="1"/>
        <v>130</v>
      </c>
      <c r="AI54" s="58">
        <f t="shared" si="2"/>
        <v>310</v>
      </c>
    </row>
    <row r="55" spans="1:35" ht="27.75">
      <c r="A55" s="151"/>
      <c r="B55" s="152"/>
      <c r="C55" s="34" t="s">
        <v>12</v>
      </c>
      <c r="D55" s="34" t="s">
        <v>78</v>
      </c>
      <c r="E55" s="35">
        <v>9</v>
      </c>
      <c r="F55" s="35">
        <v>9</v>
      </c>
      <c r="G55" s="35">
        <v>10</v>
      </c>
      <c r="H55" s="35">
        <v>14</v>
      </c>
      <c r="I55" s="35">
        <v>457</v>
      </c>
      <c r="J55" s="35">
        <v>644</v>
      </c>
      <c r="K55" s="35">
        <v>51</v>
      </c>
      <c r="L55" s="35">
        <v>41</v>
      </c>
      <c r="M55" s="35">
        <v>13</v>
      </c>
      <c r="N55" s="35">
        <v>21</v>
      </c>
      <c r="O55" s="35">
        <v>10</v>
      </c>
      <c r="P55" s="35">
        <v>9</v>
      </c>
      <c r="Q55" s="35">
        <v>24</v>
      </c>
      <c r="R55" s="35">
        <v>33</v>
      </c>
      <c r="S55" s="35">
        <v>68</v>
      </c>
      <c r="T55" s="35">
        <v>76</v>
      </c>
      <c r="U55" s="35">
        <v>65</v>
      </c>
      <c r="V55" s="35">
        <v>80</v>
      </c>
      <c r="W55" s="35">
        <v>25</v>
      </c>
      <c r="X55" s="35">
        <v>8</v>
      </c>
      <c r="Y55" s="35">
        <v>5</v>
      </c>
      <c r="Z55" s="35">
        <v>9</v>
      </c>
      <c r="AA55" s="35">
        <v>4</v>
      </c>
      <c r="AB55" s="35">
        <v>7</v>
      </c>
      <c r="AC55" s="35">
        <v>2</v>
      </c>
      <c r="AD55" s="35">
        <v>0</v>
      </c>
      <c r="AE55" s="35">
        <v>0</v>
      </c>
      <c r="AF55" s="35">
        <v>0</v>
      </c>
      <c r="AG55" s="58">
        <f t="shared" si="0"/>
        <v>743</v>
      </c>
      <c r="AH55" s="58">
        <f t="shared" si="1"/>
        <v>951</v>
      </c>
      <c r="AI55" s="58">
        <f t="shared" si="2"/>
        <v>1694</v>
      </c>
    </row>
    <row r="56" spans="1:35" ht="27.75">
      <c r="A56" s="153" t="s">
        <v>37</v>
      </c>
      <c r="B56" s="150"/>
      <c r="C56" s="34" t="s">
        <v>12</v>
      </c>
      <c r="D56" s="34" t="s">
        <v>1</v>
      </c>
      <c r="E56" s="35">
        <v>11</v>
      </c>
      <c r="F56" s="35">
        <v>2</v>
      </c>
      <c r="G56" s="35">
        <v>0</v>
      </c>
      <c r="H56" s="35">
        <v>0</v>
      </c>
      <c r="I56" s="35">
        <v>305</v>
      </c>
      <c r="J56" s="35">
        <v>110</v>
      </c>
      <c r="K56" s="35">
        <v>20</v>
      </c>
      <c r="L56" s="35">
        <v>6</v>
      </c>
      <c r="M56" s="35">
        <v>38</v>
      </c>
      <c r="N56" s="35">
        <v>7</v>
      </c>
      <c r="O56" s="35">
        <v>1</v>
      </c>
      <c r="P56" s="35">
        <v>3</v>
      </c>
      <c r="Q56" s="35">
        <v>3</v>
      </c>
      <c r="R56" s="35">
        <v>6</v>
      </c>
      <c r="S56" s="35">
        <v>8</v>
      </c>
      <c r="T56" s="35">
        <v>3</v>
      </c>
      <c r="U56" s="35">
        <v>55</v>
      </c>
      <c r="V56" s="35">
        <v>13</v>
      </c>
      <c r="W56" s="35">
        <v>30</v>
      </c>
      <c r="X56" s="35">
        <v>20</v>
      </c>
      <c r="Y56" s="35">
        <v>18</v>
      </c>
      <c r="Z56" s="35">
        <v>7</v>
      </c>
      <c r="AA56" s="35">
        <v>4</v>
      </c>
      <c r="AB56" s="35">
        <v>6</v>
      </c>
      <c r="AC56" s="35">
        <v>4</v>
      </c>
      <c r="AD56" s="35">
        <v>2</v>
      </c>
      <c r="AE56" s="35">
        <v>2</v>
      </c>
      <c r="AF56" s="35">
        <v>0</v>
      </c>
      <c r="AG56" s="58">
        <f t="shared" si="0"/>
        <v>499</v>
      </c>
      <c r="AH56" s="58">
        <f t="shared" si="1"/>
        <v>185</v>
      </c>
      <c r="AI56" s="58">
        <f t="shared" si="2"/>
        <v>684</v>
      </c>
    </row>
    <row r="57" spans="1:35" ht="27.75">
      <c r="A57" s="151"/>
      <c r="B57" s="152"/>
      <c r="C57" s="34" t="s">
        <v>12</v>
      </c>
      <c r="D57" s="34" t="s">
        <v>78</v>
      </c>
      <c r="E57" s="35">
        <v>187</v>
      </c>
      <c r="F57" s="35">
        <v>32</v>
      </c>
      <c r="G57" s="35">
        <v>0</v>
      </c>
      <c r="H57" s="35">
        <v>0</v>
      </c>
      <c r="I57" s="35">
        <v>1870</v>
      </c>
      <c r="J57" s="35">
        <v>1062</v>
      </c>
      <c r="K57" s="35">
        <v>180</v>
      </c>
      <c r="L57" s="35">
        <v>37</v>
      </c>
      <c r="M57" s="35">
        <v>226</v>
      </c>
      <c r="N57" s="35">
        <v>39</v>
      </c>
      <c r="O57" s="35">
        <v>13</v>
      </c>
      <c r="P57" s="35">
        <v>8</v>
      </c>
      <c r="Q57" s="35">
        <v>11</v>
      </c>
      <c r="R57" s="35">
        <v>15</v>
      </c>
      <c r="S57" s="35">
        <v>37</v>
      </c>
      <c r="T57" s="35">
        <v>11</v>
      </c>
      <c r="U57" s="35">
        <v>396</v>
      </c>
      <c r="V57" s="35">
        <v>118</v>
      </c>
      <c r="W57" s="35">
        <v>161</v>
      </c>
      <c r="X57" s="35">
        <v>105</v>
      </c>
      <c r="Y57" s="35">
        <v>95</v>
      </c>
      <c r="Z57" s="35">
        <v>36</v>
      </c>
      <c r="AA57" s="35">
        <v>32</v>
      </c>
      <c r="AB57" s="35">
        <v>15</v>
      </c>
      <c r="AC57" s="35">
        <v>31</v>
      </c>
      <c r="AD57" s="35">
        <v>4</v>
      </c>
      <c r="AE57" s="35">
        <v>4</v>
      </c>
      <c r="AF57" s="35">
        <v>0</v>
      </c>
      <c r="AG57" s="58">
        <f t="shared" si="0"/>
        <v>3243</v>
      </c>
      <c r="AH57" s="58">
        <f t="shared" si="1"/>
        <v>1482</v>
      </c>
      <c r="AI57" s="58">
        <f t="shared" si="2"/>
        <v>4725</v>
      </c>
    </row>
    <row r="58" spans="1:35" ht="27.75">
      <c r="A58" s="154" t="s">
        <v>38</v>
      </c>
      <c r="B58" s="159" t="s">
        <v>39</v>
      </c>
      <c r="C58" s="39" t="s">
        <v>12</v>
      </c>
      <c r="D58" s="34" t="s">
        <v>1</v>
      </c>
      <c r="E58" s="35">
        <v>5</v>
      </c>
      <c r="F58" s="35">
        <v>12</v>
      </c>
      <c r="G58" s="35">
        <v>0</v>
      </c>
      <c r="H58" s="35">
        <v>0</v>
      </c>
      <c r="I58" s="35">
        <v>677</v>
      </c>
      <c r="J58" s="35">
        <v>849</v>
      </c>
      <c r="K58" s="35">
        <v>2</v>
      </c>
      <c r="L58" s="35">
        <v>4</v>
      </c>
      <c r="M58" s="35">
        <v>18</v>
      </c>
      <c r="N58" s="35">
        <v>22</v>
      </c>
      <c r="O58" s="35">
        <v>1</v>
      </c>
      <c r="P58" s="35">
        <v>0</v>
      </c>
      <c r="Q58" s="35">
        <v>1</v>
      </c>
      <c r="R58" s="35">
        <v>1</v>
      </c>
      <c r="S58" s="35">
        <v>14</v>
      </c>
      <c r="T58" s="35">
        <v>4</v>
      </c>
      <c r="U58" s="35">
        <v>169</v>
      </c>
      <c r="V58" s="35">
        <v>178</v>
      </c>
      <c r="W58" s="35">
        <v>40</v>
      </c>
      <c r="X58" s="35">
        <v>35</v>
      </c>
      <c r="Y58" s="35">
        <v>44</v>
      </c>
      <c r="Z58" s="35">
        <v>39</v>
      </c>
      <c r="AA58" s="35">
        <v>0</v>
      </c>
      <c r="AB58" s="35">
        <v>0</v>
      </c>
      <c r="AC58" s="35">
        <v>1</v>
      </c>
      <c r="AD58" s="35">
        <v>1</v>
      </c>
      <c r="AE58" s="35">
        <v>0</v>
      </c>
      <c r="AF58" s="35">
        <v>0</v>
      </c>
      <c r="AG58" s="58">
        <f t="shared" si="0"/>
        <v>972</v>
      </c>
      <c r="AH58" s="58">
        <f t="shared" si="1"/>
        <v>1145</v>
      </c>
      <c r="AI58" s="58">
        <f t="shared" si="2"/>
        <v>2117</v>
      </c>
    </row>
    <row r="59" spans="1:35" ht="27.75">
      <c r="A59" s="155"/>
      <c r="B59" s="160"/>
      <c r="C59" s="39" t="s">
        <v>12</v>
      </c>
      <c r="D59" s="34" t="s">
        <v>78</v>
      </c>
      <c r="E59" s="35">
        <v>13</v>
      </c>
      <c r="F59" s="35">
        <v>25</v>
      </c>
      <c r="G59" s="35">
        <v>2</v>
      </c>
      <c r="H59" s="35">
        <v>0</v>
      </c>
      <c r="I59" s="35">
        <v>1816</v>
      </c>
      <c r="J59" s="35">
        <v>2402</v>
      </c>
      <c r="K59" s="35">
        <v>5</v>
      </c>
      <c r="L59" s="35">
        <v>11</v>
      </c>
      <c r="M59" s="35">
        <v>43</v>
      </c>
      <c r="N59" s="35">
        <v>74</v>
      </c>
      <c r="O59" s="35">
        <v>2</v>
      </c>
      <c r="P59" s="35">
        <v>8</v>
      </c>
      <c r="Q59" s="35">
        <v>3</v>
      </c>
      <c r="R59" s="35">
        <v>2</v>
      </c>
      <c r="S59" s="35">
        <v>33</v>
      </c>
      <c r="T59" s="35">
        <v>40</v>
      </c>
      <c r="U59" s="35">
        <v>379</v>
      </c>
      <c r="V59" s="35">
        <v>385</v>
      </c>
      <c r="W59" s="35">
        <v>103</v>
      </c>
      <c r="X59" s="35">
        <v>112</v>
      </c>
      <c r="Y59" s="35">
        <v>108</v>
      </c>
      <c r="Z59" s="35">
        <v>83</v>
      </c>
      <c r="AA59" s="35">
        <v>1</v>
      </c>
      <c r="AB59" s="35">
        <v>1</v>
      </c>
      <c r="AC59" s="35">
        <v>6</v>
      </c>
      <c r="AD59" s="35">
        <v>2</v>
      </c>
      <c r="AE59" s="35">
        <v>0</v>
      </c>
      <c r="AF59" s="35">
        <v>1</v>
      </c>
      <c r="AG59" s="58">
        <f t="shared" si="0"/>
        <v>2514</v>
      </c>
      <c r="AH59" s="58">
        <f t="shared" si="1"/>
        <v>3146</v>
      </c>
      <c r="AI59" s="58">
        <f t="shared" si="2"/>
        <v>5660</v>
      </c>
    </row>
    <row r="60" spans="1:35" ht="27.75">
      <c r="A60" s="155"/>
      <c r="B60" s="159" t="s">
        <v>40</v>
      </c>
      <c r="C60" s="39" t="s">
        <v>12</v>
      </c>
      <c r="D60" s="34" t="s">
        <v>1</v>
      </c>
      <c r="E60" s="35">
        <v>8</v>
      </c>
      <c r="F60" s="35">
        <v>10</v>
      </c>
      <c r="G60" s="35">
        <v>0</v>
      </c>
      <c r="H60" s="35">
        <v>0</v>
      </c>
      <c r="I60" s="35">
        <v>353</v>
      </c>
      <c r="J60" s="35">
        <v>539</v>
      </c>
      <c r="K60" s="35">
        <v>1</v>
      </c>
      <c r="L60" s="35">
        <v>3</v>
      </c>
      <c r="M60" s="35">
        <v>6</v>
      </c>
      <c r="N60" s="35">
        <v>18</v>
      </c>
      <c r="O60" s="35">
        <v>2</v>
      </c>
      <c r="P60" s="35">
        <v>3</v>
      </c>
      <c r="Q60" s="35">
        <v>0</v>
      </c>
      <c r="R60" s="35">
        <v>1</v>
      </c>
      <c r="S60" s="35">
        <v>5</v>
      </c>
      <c r="T60" s="35">
        <v>2</v>
      </c>
      <c r="U60" s="35">
        <v>89</v>
      </c>
      <c r="V60" s="35">
        <v>40</v>
      </c>
      <c r="W60" s="35">
        <v>18</v>
      </c>
      <c r="X60" s="35">
        <v>53</v>
      </c>
      <c r="Y60" s="35">
        <v>16</v>
      </c>
      <c r="Z60" s="35">
        <v>38</v>
      </c>
      <c r="AA60" s="35">
        <v>1</v>
      </c>
      <c r="AB60" s="35">
        <v>2</v>
      </c>
      <c r="AC60" s="35">
        <v>4</v>
      </c>
      <c r="AD60" s="35">
        <v>2</v>
      </c>
      <c r="AE60" s="35">
        <v>0</v>
      </c>
      <c r="AF60" s="35">
        <v>0</v>
      </c>
      <c r="AG60" s="58">
        <f t="shared" si="0"/>
        <v>503</v>
      </c>
      <c r="AH60" s="58">
        <f t="shared" si="1"/>
        <v>711</v>
      </c>
      <c r="AI60" s="58">
        <f t="shared" si="2"/>
        <v>1214</v>
      </c>
    </row>
    <row r="61" spans="1:35" ht="27.75">
      <c r="A61" s="155"/>
      <c r="B61" s="160"/>
      <c r="C61" s="39" t="s">
        <v>12</v>
      </c>
      <c r="D61" s="34" t="s">
        <v>78</v>
      </c>
      <c r="E61" s="35">
        <v>24</v>
      </c>
      <c r="F61" s="35">
        <v>203</v>
      </c>
      <c r="G61" s="35">
        <v>0</v>
      </c>
      <c r="H61" s="35">
        <v>830</v>
      </c>
      <c r="I61" s="35">
        <v>1922</v>
      </c>
      <c r="J61" s="35">
        <v>817</v>
      </c>
      <c r="K61" s="35">
        <v>12</v>
      </c>
      <c r="L61" s="35">
        <v>15</v>
      </c>
      <c r="M61" s="35">
        <v>48</v>
      </c>
      <c r="N61" s="35">
        <v>23</v>
      </c>
      <c r="O61" s="35">
        <v>12</v>
      </c>
      <c r="P61" s="35">
        <v>9</v>
      </c>
      <c r="Q61" s="35">
        <v>3</v>
      </c>
      <c r="R61" s="35">
        <v>12</v>
      </c>
      <c r="S61" s="35">
        <v>15</v>
      </c>
      <c r="T61" s="35">
        <v>208</v>
      </c>
      <c r="U61" s="35">
        <v>161</v>
      </c>
      <c r="V61" s="35">
        <v>149</v>
      </c>
      <c r="W61" s="35">
        <v>195</v>
      </c>
      <c r="X61" s="35">
        <v>134</v>
      </c>
      <c r="Y61" s="35">
        <v>76</v>
      </c>
      <c r="Z61" s="35">
        <v>48</v>
      </c>
      <c r="AA61" s="35">
        <v>6</v>
      </c>
      <c r="AB61" s="35">
        <v>10</v>
      </c>
      <c r="AC61" s="35">
        <v>7</v>
      </c>
      <c r="AD61" s="35">
        <v>2</v>
      </c>
      <c r="AE61" s="35">
        <v>0</v>
      </c>
      <c r="AF61" s="35">
        <v>0</v>
      </c>
      <c r="AG61" s="58">
        <f t="shared" si="0"/>
        <v>2481</v>
      </c>
      <c r="AH61" s="58">
        <f t="shared" si="1"/>
        <v>2460</v>
      </c>
      <c r="AI61" s="58">
        <f t="shared" si="2"/>
        <v>4941</v>
      </c>
    </row>
    <row r="62" spans="1:35" ht="27.75">
      <c r="A62" s="155"/>
      <c r="B62" s="159" t="s">
        <v>41</v>
      </c>
      <c r="C62" s="39" t="s">
        <v>12</v>
      </c>
      <c r="D62" s="34" t="s">
        <v>1</v>
      </c>
      <c r="E62" s="35">
        <v>2</v>
      </c>
      <c r="F62" s="35">
        <v>6</v>
      </c>
      <c r="G62" s="35">
        <v>1</v>
      </c>
      <c r="H62" s="35">
        <v>1</v>
      </c>
      <c r="I62" s="35">
        <v>98</v>
      </c>
      <c r="J62" s="35">
        <v>273</v>
      </c>
      <c r="K62" s="35">
        <v>1</v>
      </c>
      <c r="L62" s="35">
        <v>2</v>
      </c>
      <c r="M62" s="35">
        <v>3</v>
      </c>
      <c r="N62" s="35">
        <v>11</v>
      </c>
      <c r="O62" s="35">
        <v>4</v>
      </c>
      <c r="P62" s="35">
        <v>2</v>
      </c>
      <c r="Q62" s="35">
        <v>0</v>
      </c>
      <c r="R62" s="35">
        <v>2</v>
      </c>
      <c r="S62" s="35">
        <v>2</v>
      </c>
      <c r="T62" s="35">
        <v>2</v>
      </c>
      <c r="U62" s="35">
        <v>68</v>
      </c>
      <c r="V62" s="35">
        <v>336</v>
      </c>
      <c r="W62" s="35">
        <v>6</v>
      </c>
      <c r="X62" s="35">
        <v>70</v>
      </c>
      <c r="Y62" s="35">
        <v>12</v>
      </c>
      <c r="Z62" s="35">
        <v>42</v>
      </c>
      <c r="AA62" s="35">
        <v>0</v>
      </c>
      <c r="AB62" s="35">
        <v>3</v>
      </c>
      <c r="AC62" s="35">
        <v>2</v>
      </c>
      <c r="AD62" s="35">
        <v>3</v>
      </c>
      <c r="AE62" s="35">
        <v>0</v>
      </c>
      <c r="AF62" s="35">
        <v>0</v>
      </c>
      <c r="AG62" s="58">
        <f t="shared" si="0"/>
        <v>199</v>
      </c>
      <c r="AH62" s="58">
        <f t="shared" si="1"/>
        <v>753</v>
      </c>
      <c r="AI62" s="58">
        <f t="shared" si="2"/>
        <v>952</v>
      </c>
    </row>
    <row r="63" spans="1:35" ht="27.75">
      <c r="A63" s="155"/>
      <c r="B63" s="160"/>
      <c r="C63" s="39" t="s">
        <v>12</v>
      </c>
      <c r="D63" s="34" t="s">
        <v>78</v>
      </c>
      <c r="E63" s="35">
        <v>5</v>
      </c>
      <c r="F63" s="35">
        <v>12</v>
      </c>
      <c r="G63" s="35">
        <v>1</v>
      </c>
      <c r="H63" s="35">
        <v>4</v>
      </c>
      <c r="I63" s="35">
        <v>283</v>
      </c>
      <c r="J63" s="35">
        <v>886</v>
      </c>
      <c r="K63" s="35">
        <v>3</v>
      </c>
      <c r="L63" s="35">
        <v>8</v>
      </c>
      <c r="M63" s="35">
        <v>16</v>
      </c>
      <c r="N63" s="35">
        <v>50</v>
      </c>
      <c r="O63" s="35">
        <v>8</v>
      </c>
      <c r="P63" s="35">
        <v>4</v>
      </c>
      <c r="Q63" s="35">
        <v>1</v>
      </c>
      <c r="R63" s="35">
        <v>8</v>
      </c>
      <c r="S63" s="35">
        <v>4</v>
      </c>
      <c r="T63" s="35">
        <v>2</v>
      </c>
      <c r="U63" s="35">
        <v>218</v>
      </c>
      <c r="V63" s="35">
        <v>760</v>
      </c>
      <c r="W63" s="35">
        <v>26</v>
      </c>
      <c r="X63" s="35">
        <v>144</v>
      </c>
      <c r="Y63" s="35">
        <v>26</v>
      </c>
      <c r="Z63" s="35">
        <v>92</v>
      </c>
      <c r="AA63" s="35">
        <v>4</v>
      </c>
      <c r="AB63" s="35">
        <v>3</v>
      </c>
      <c r="AC63" s="35">
        <v>3</v>
      </c>
      <c r="AD63" s="35">
        <v>11</v>
      </c>
      <c r="AE63" s="35">
        <v>0</v>
      </c>
      <c r="AF63" s="35">
        <v>1</v>
      </c>
      <c r="AG63" s="58">
        <f t="shared" si="0"/>
        <v>598</v>
      </c>
      <c r="AH63" s="58">
        <f t="shared" si="1"/>
        <v>1985</v>
      </c>
      <c r="AI63" s="58">
        <f t="shared" si="2"/>
        <v>2583</v>
      </c>
    </row>
    <row r="64" spans="1:35" ht="27.75">
      <c r="A64" s="155"/>
      <c r="B64" s="159" t="s">
        <v>42</v>
      </c>
      <c r="C64" s="39" t="s">
        <v>12</v>
      </c>
      <c r="D64" s="34" t="s">
        <v>1</v>
      </c>
      <c r="E64" s="35">
        <v>0</v>
      </c>
      <c r="F64" s="35">
        <v>0</v>
      </c>
      <c r="G64" s="35">
        <v>1</v>
      </c>
      <c r="H64" s="35">
        <v>0</v>
      </c>
      <c r="I64" s="35">
        <v>6</v>
      </c>
      <c r="J64" s="35">
        <v>5</v>
      </c>
      <c r="K64" s="35">
        <v>3</v>
      </c>
      <c r="L64" s="35">
        <v>1</v>
      </c>
      <c r="M64" s="35">
        <v>1</v>
      </c>
      <c r="N64" s="35">
        <v>2</v>
      </c>
      <c r="O64" s="35">
        <v>1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1</v>
      </c>
      <c r="V64" s="35">
        <v>3</v>
      </c>
      <c r="W64" s="35">
        <v>1</v>
      </c>
      <c r="X64" s="35">
        <v>1</v>
      </c>
      <c r="Y64" s="35">
        <v>1</v>
      </c>
      <c r="Z64" s="35">
        <v>1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58">
        <f t="shared" si="0"/>
        <v>15</v>
      </c>
      <c r="AH64" s="58">
        <f t="shared" si="1"/>
        <v>13</v>
      </c>
      <c r="AI64" s="58">
        <f t="shared" si="2"/>
        <v>28</v>
      </c>
    </row>
    <row r="65" spans="1:35" ht="27.75">
      <c r="A65" s="155"/>
      <c r="B65" s="160"/>
      <c r="C65" s="39" t="s">
        <v>12</v>
      </c>
      <c r="D65" s="34" t="s">
        <v>78</v>
      </c>
      <c r="E65" s="35">
        <v>1</v>
      </c>
      <c r="F65" s="35">
        <v>0</v>
      </c>
      <c r="G65" s="35">
        <v>1</v>
      </c>
      <c r="H65" s="35">
        <v>0</v>
      </c>
      <c r="I65" s="35">
        <v>28</v>
      </c>
      <c r="J65" s="35">
        <v>34</v>
      </c>
      <c r="K65" s="35">
        <v>6</v>
      </c>
      <c r="L65" s="35">
        <v>7</v>
      </c>
      <c r="M65" s="35">
        <v>13</v>
      </c>
      <c r="N65" s="35">
        <v>4</v>
      </c>
      <c r="O65" s="35">
        <v>1</v>
      </c>
      <c r="P65" s="35">
        <v>2</v>
      </c>
      <c r="Q65" s="35">
        <v>1</v>
      </c>
      <c r="R65" s="35">
        <v>1</v>
      </c>
      <c r="S65" s="35">
        <v>0</v>
      </c>
      <c r="T65" s="35">
        <v>0</v>
      </c>
      <c r="U65" s="35">
        <v>14</v>
      </c>
      <c r="V65" s="35">
        <v>6</v>
      </c>
      <c r="W65" s="35">
        <v>3</v>
      </c>
      <c r="X65" s="35">
        <v>2</v>
      </c>
      <c r="Y65" s="35">
        <v>2</v>
      </c>
      <c r="Z65" s="35">
        <v>2</v>
      </c>
      <c r="AA65" s="35">
        <v>0</v>
      </c>
      <c r="AB65" s="35">
        <v>0</v>
      </c>
      <c r="AC65" s="35">
        <v>0</v>
      </c>
      <c r="AD65" s="35">
        <v>1</v>
      </c>
      <c r="AE65" s="35">
        <v>0</v>
      </c>
      <c r="AF65" s="35">
        <v>0</v>
      </c>
      <c r="AG65" s="58">
        <f t="shared" si="0"/>
        <v>70</v>
      </c>
      <c r="AH65" s="58">
        <f t="shared" si="1"/>
        <v>59</v>
      </c>
      <c r="AI65" s="58">
        <f t="shared" si="2"/>
        <v>129</v>
      </c>
    </row>
    <row r="66" spans="1:35" ht="27.75">
      <c r="A66" s="155"/>
      <c r="B66" s="159" t="s">
        <v>99</v>
      </c>
      <c r="C66" s="39" t="s">
        <v>12</v>
      </c>
      <c r="D66" s="34" t="s">
        <v>1</v>
      </c>
      <c r="E66" s="35">
        <v>0</v>
      </c>
      <c r="F66" s="35">
        <v>0</v>
      </c>
      <c r="G66" s="35">
        <v>1</v>
      </c>
      <c r="H66" s="35">
        <v>1</v>
      </c>
      <c r="I66" s="35">
        <v>24</v>
      </c>
      <c r="J66" s="35">
        <v>16</v>
      </c>
      <c r="K66" s="35">
        <v>1</v>
      </c>
      <c r="L66" s="35">
        <v>0</v>
      </c>
      <c r="M66" s="35">
        <v>3</v>
      </c>
      <c r="N66" s="35">
        <v>3</v>
      </c>
      <c r="O66" s="35">
        <v>1</v>
      </c>
      <c r="P66" s="35">
        <v>2</v>
      </c>
      <c r="Q66" s="35">
        <v>0</v>
      </c>
      <c r="R66" s="35">
        <v>1</v>
      </c>
      <c r="S66" s="35">
        <v>2</v>
      </c>
      <c r="T66" s="35">
        <v>2</v>
      </c>
      <c r="U66" s="35">
        <v>4</v>
      </c>
      <c r="V66" s="35">
        <v>2</v>
      </c>
      <c r="W66" s="35">
        <v>9</v>
      </c>
      <c r="X66" s="35">
        <v>9</v>
      </c>
      <c r="Y66" s="35">
        <v>4</v>
      </c>
      <c r="Z66" s="35">
        <v>2</v>
      </c>
      <c r="AA66" s="35">
        <v>1</v>
      </c>
      <c r="AB66" s="35">
        <v>1</v>
      </c>
      <c r="AC66" s="35">
        <v>1</v>
      </c>
      <c r="AD66" s="35">
        <v>0</v>
      </c>
      <c r="AE66" s="35">
        <v>0</v>
      </c>
      <c r="AF66" s="35">
        <v>0</v>
      </c>
      <c r="AG66" s="58">
        <f t="shared" si="0"/>
        <v>51</v>
      </c>
      <c r="AH66" s="58">
        <f t="shared" si="1"/>
        <v>39</v>
      </c>
      <c r="AI66" s="58">
        <f t="shared" si="2"/>
        <v>90</v>
      </c>
    </row>
    <row r="67" spans="1:35" ht="27.75">
      <c r="A67" s="155"/>
      <c r="B67" s="160"/>
      <c r="C67" s="39" t="s">
        <v>12</v>
      </c>
      <c r="D67" s="34" t="s">
        <v>78</v>
      </c>
      <c r="E67" s="35">
        <v>1</v>
      </c>
      <c r="F67" s="35">
        <v>1</v>
      </c>
      <c r="G67" s="35">
        <v>1</v>
      </c>
      <c r="H67" s="35">
        <v>2</v>
      </c>
      <c r="I67" s="35">
        <v>148</v>
      </c>
      <c r="J67" s="35">
        <v>237</v>
      </c>
      <c r="K67" s="35">
        <v>5</v>
      </c>
      <c r="L67" s="35">
        <v>5</v>
      </c>
      <c r="M67" s="35">
        <v>16</v>
      </c>
      <c r="N67" s="35">
        <v>16</v>
      </c>
      <c r="O67" s="35">
        <v>3</v>
      </c>
      <c r="P67" s="35">
        <v>4</v>
      </c>
      <c r="Q67" s="35">
        <v>1</v>
      </c>
      <c r="R67" s="35">
        <v>4</v>
      </c>
      <c r="S67" s="35">
        <v>5</v>
      </c>
      <c r="T67" s="35">
        <v>2</v>
      </c>
      <c r="U67" s="35">
        <v>49</v>
      </c>
      <c r="V67" s="35">
        <v>32</v>
      </c>
      <c r="W67" s="35">
        <v>19</v>
      </c>
      <c r="X67" s="35">
        <v>20</v>
      </c>
      <c r="Y67" s="35">
        <v>9</v>
      </c>
      <c r="Z67" s="35">
        <v>7</v>
      </c>
      <c r="AA67" s="35">
        <v>4</v>
      </c>
      <c r="AB67" s="35">
        <v>1</v>
      </c>
      <c r="AC67" s="35">
        <v>3</v>
      </c>
      <c r="AD67" s="35">
        <v>0</v>
      </c>
      <c r="AE67" s="35">
        <v>0</v>
      </c>
      <c r="AF67" s="35">
        <v>1</v>
      </c>
      <c r="AG67" s="58">
        <f t="shared" si="0"/>
        <v>264</v>
      </c>
      <c r="AH67" s="58">
        <f t="shared" si="1"/>
        <v>332</v>
      </c>
      <c r="AI67" s="58">
        <f t="shared" si="2"/>
        <v>596</v>
      </c>
    </row>
    <row r="68" spans="1:35" ht="27.75">
      <c r="A68" s="155"/>
      <c r="B68" s="159" t="s">
        <v>43</v>
      </c>
      <c r="C68" s="39" t="s">
        <v>12</v>
      </c>
      <c r="D68" s="34" t="s">
        <v>1</v>
      </c>
      <c r="E68" s="35">
        <v>0</v>
      </c>
      <c r="F68" s="35">
        <v>0</v>
      </c>
      <c r="G68" s="35">
        <v>0</v>
      </c>
      <c r="H68" s="35">
        <v>0</v>
      </c>
      <c r="I68" s="35">
        <v>129</v>
      </c>
      <c r="J68" s="35">
        <v>104</v>
      </c>
      <c r="K68" s="35">
        <v>1</v>
      </c>
      <c r="L68" s="35">
        <v>0</v>
      </c>
      <c r="M68" s="35">
        <v>17</v>
      </c>
      <c r="N68" s="35">
        <v>38</v>
      </c>
      <c r="O68" s="35">
        <v>0</v>
      </c>
      <c r="P68" s="35">
        <v>0</v>
      </c>
      <c r="Q68" s="35">
        <v>0</v>
      </c>
      <c r="R68" s="35">
        <v>0</v>
      </c>
      <c r="S68" s="35">
        <v>4</v>
      </c>
      <c r="T68" s="35">
        <v>2</v>
      </c>
      <c r="U68" s="35">
        <v>75</v>
      </c>
      <c r="V68" s="35">
        <v>67</v>
      </c>
      <c r="W68" s="35">
        <v>33</v>
      </c>
      <c r="X68" s="35">
        <v>15</v>
      </c>
      <c r="Y68" s="35">
        <v>38</v>
      </c>
      <c r="Z68" s="35">
        <v>25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58">
        <f t="shared" si="0"/>
        <v>297</v>
      </c>
      <c r="AH68" s="58">
        <f t="shared" si="1"/>
        <v>251</v>
      </c>
      <c r="AI68" s="58">
        <f t="shared" si="2"/>
        <v>548</v>
      </c>
    </row>
    <row r="69" spans="1:35" ht="27.75">
      <c r="A69" s="155"/>
      <c r="B69" s="160"/>
      <c r="C69" s="39" t="s">
        <v>12</v>
      </c>
      <c r="D69" s="34" t="s">
        <v>78</v>
      </c>
      <c r="E69" s="35">
        <v>0</v>
      </c>
      <c r="F69" s="35">
        <v>0</v>
      </c>
      <c r="G69" s="35">
        <v>0</v>
      </c>
      <c r="H69" s="35">
        <v>0</v>
      </c>
      <c r="I69" s="35">
        <v>354</v>
      </c>
      <c r="J69" s="35">
        <v>326</v>
      </c>
      <c r="K69" s="35">
        <v>1</v>
      </c>
      <c r="L69" s="35">
        <v>2</v>
      </c>
      <c r="M69" s="35">
        <v>37</v>
      </c>
      <c r="N69" s="35">
        <v>115</v>
      </c>
      <c r="O69" s="35">
        <v>1</v>
      </c>
      <c r="P69" s="35">
        <v>1</v>
      </c>
      <c r="Q69" s="35">
        <v>0</v>
      </c>
      <c r="R69" s="35">
        <v>1</v>
      </c>
      <c r="S69" s="35">
        <v>8</v>
      </c>
      <c r="T69" s="35">
        <v>6</v>
      </c>
      <c r="U69" s="35">
        <v>195</v>
      </c>
      <c r="V69" s="35">
        <v>255</v>
      </c>
      <c r="W69" s="35">
        <v>69</v>
      </c>
      <c r="X69" s="35">
        <v>46</v>
      </c>
      <c r="Y69" s="35">
        <v>76</v>
      </c>
      <c r="Z69" s="35">
        <v>57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58">
        <f aca="true" t="shared" si="7" ref="AG69:AG132">AE69+AC69+AA69+Y69+W69+U69+S69+Q69+O69+M69+K69+I69+G69+E69</f>
        <v>741</v>
      </c>
      <c r="AH69" s="58">
        <f aca="true" t="shared" si="8" ref="AH69:AH132">AF69+AD69+AB69+Z69+X69+V69+T69+R69+P69+N69+L69+J69+H69+F69</f>
        <v>809</v>
      </c>
      <c r="AI69" s="58">
        <f aca="true" t="shared" si="9" ref="AI69:AI132">AH69+AG69</f>
        <v>1550</v>
      </c>
    </row>
    <row r="70" spans="1:35" ht="27.75">
      <c r="A70" s="155"/>
      <c r="B70" s="159" t="s">
        <v>44</v>
      </c>
      <c r="C70" s="39" t="s">
        <v>12</v>
      </c>
      <c r="D70" s="34" t="s">
        <v>1</v>
      </c>
      <c r="E70" s="35">
        <v>1</v>
      </c>
      <c r="F70" s="35">
        <v>1</v>
      </c>
      <c r="G70" s="35">
        <v>0</v>
      </c>
      <c r="H70" s="35">
        <v>2</v>
      </c>
      <c r="I70" s="35">
        <v>91</v>
      </c>
      <c r="J70" s="35">
        <v>143</v>
      </c>
      <c r="K70" s="35">
        <v>2</v>
      </c>
      <c r="L70" s="35">
        <v>4</v>
      </c>
      <c r="M70" s="35">
        <v>25</v>
      </c>
      <c r="N70" s="35">
        <v>33</v>
      </c>
      <c r="O70" s="35">
        <v>1</v>
      </c>
      <c r="P70" s="35">
        <v>1</v>
      </c>
      <c r="Q70" s="35">
        <v>1</v>
      </c>
      <c r="R70" s="35">
        <v>1</v>
      </c>
      <c r="S70" s="35">
        <v>2</v>
      </c>
      <c r="T70" s="35">
        <v>1</v>
      </c>
      <c r="U70" s="35">
        <v>53</v>
      </c>
      <c r="V70" s="35">
        <v>55</v>
      </c>
      <c r="W70" s="35">
        <v>10</v>
      </c>
      <c r="X70" s="35">
        <v>8</v>
      </c>
      <c r="Y70" s="35">
        <v>17</v>
      </c>
      <c r="Z70" s="35">
        <v>6</v>
      </c>
      <c r="AA70" s="35">
        <v>0</v>
      </c>
      <c r="AB70" s="35">
        <v>0</v>
      </c>
      <c r="AC70" s="35">
        <v>1</v>
      </c>
      <c r="AD70" s="35">
        <v>0</v>
      </c>
      <c r="AE70" s="35">
        <v>1</v>
      </c>
      <c r="AF70" s="35">
        <v>0</v>
      </c>
      <c r="AG70" s="58">
        <f t="shared" si="7"/>
        <v>205</v>
      </c>
      <c r="AH70" s="58">
        <f t="shared" si="8"/>
        <v>255</v>
      </c>
      <c r="AI70" s="58">
        <f t="shared" si="9"/>
        <v>460</v>
      </c>
    </row>
    <row r="71" spans="1:35" ht="27.75">
      <c r="A71" s="155"/>
      <c r="B71" s="160"/>
      <c r="C71" s="39" t="s">
        <v>12</v>
      </c>
      <c r="D71" s="34" t="s">
        <v>78</v>
      </c>
      <c r="E71" s="35">
        <v>2</v>
      </c>
      <c r="F71" s="35">
        <v>5</v>
      </c>
      <c r="G71" s="35">
        <v>0</v>
      </c>
      <c r="H71" s="35">
        <v>4</v>
      </c>
      <c r="I71" s="35">
        <v>359</v>
      </c>
      <c r="J71" s="35">
        <v>411</v>
      </c>
      <c r="K71" s="35">
        <v>5</v>
      </c>
      <c r="L71" s="35">
        <v>16</v>
      </c>
      <c r="M71" s="35">
        <v>111</v>
      </c>
      <c r="N71" s="35">
        <v>134</v>
      </c>
      <c r="O71" s="35">
        <v>2</v>
      </c>
      <c r="P71" s="35">
        <v>3</v>
      </c>
      <c r="Q71" s="35">
        <v>3</v>
      </c>
      <c r="R71" s="35">
        <v>4</v>
      </c>
      <c r="S71" s="35">
        <v>11</v>
      </c>
      <c r="T71" s="35">
        <v>2</v>
      </c>
      <c r="U71" s="35">
        <v>179</v>
      </c>
      <c r="V71" s="35">
        <v>178</v>
      </c>
      <c r="W71" s="35">
        <v>25</v>
      </c>
      <c r="X71" s="35">
        <v>18</v>
      </c>
      <c r="Y71" s="35">
        <v>56</v>
      </c>
      <c r="Z71" s="35">
        <v>24</v>
      </c>
      <c r="AA71" s="35">
        <v>0</v>
      </c>
      <c r="AB71" s="35">
        <v>0</v>
      </c>
      <c r="AC71" s="35">
        <v>1</v>
      </c>
      <c r="AD71" s="35">
        <v>0</v>
      </c>
      <c r="AE71" s="35">
        <v>1</v>
      </c>
      <c r="AF71" s="35">
        <v>0</v>
      </c>
      <c r="AG71" s="58">
        <f t="shared" si="7"/>
        <v>755</v>
      </c>
      <c r="AH71" s="58">
        <f t="shared" si="8"/>
        <v>799</v>
      </c>
      <c r="AI71" s="58">
        <f t="shared" si="9"/>
        <v>1554</v>
      </c>
    </row>
    <row r="72" spans="1:35" ht="27.75">
      <c r="A72" s="155"/>
      <c r="B72" s="159" t="s">
        <v>45</v>
      </c>
      <c r="C72" s="39" t="s">
        <v>12</v>
      </c>
      <c r="D72" s="34" t="s">
        <v>1</v>
      </c>
      <c r="E72" s="35">
        <v>1</v>
      </c>
      <c r="F72" s="35">
        <v>1</v>
      </c>
      <c r="G72" s="35">
        <v>0</v>
      </c>
      <c r="H72" s="35">
        <v>0</v>
      </c>
      <c r="I72" s="35">
        <v>51</v>
      </c>
      <c r="J72" s="35">
        <v>109</v>
      </c>
      <c r="K72" s="35">
        <v>1</v>
      </c>
      <c r="L72" s="35">
        <v>2</v>
      </c>
      <c r="M72" s="35">
        <v>7</v>
      </c>
      <c r="N72" s="35">
        <v>6</v>
      </c>
      <c r="O72" s="35">
        <v>1</v>
      </c>
      <c r="P72" s="35">
        <v>0</v>
      </c>
      <c r="Q72" s="35">
        <v>0</v>
      </c>
      <c r="R72" s="35">
        <v>0</v>
      </c>
      <c r="S72" s="35">
        <v>5</v>
      </c>
      <c r="T72" s="35">
        <v>2</v>
      </c>
      <c r="U72" s="35">
        <v>17</v>
      </c>
      <c r="V72" s="35">
        <v>19</v>
      </c>
      <c r="W72" s="35">
        <v>15</v>
      </c>
      <c r="X72" s="35">
        <v>20</v>
      </c>
      <c r="Y72" s="35">
        <v>38</v>
      </c>
      <c r="Z72" s="35">
        <v>24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58">
        <f t="shared" si="7"/>
        <v>136</v>
      </c>
      <c r="AH72" s="58">
        <f t="shared" si="8"/>
        <v>183</v>
      </c>
      <c r="AI72" s="58">
        <f t="shared" si="9"/>
        <v>319</v>
      </c>
    </row>
    <row r="73" spans="1:35" ht="27.75">
      <c r="A73" s="155"/>
      <c r="B73" s="160"/>
      <c r="C73" s="39" t="s">
        <v>12</v>
      </c>
      <c r="D73" s="34" t="s">
        <v>78</v>
      </c>
      <c r="E73" s="35">
        <v>3</v>
      </c>
      <c r="F73" s="35">
        <v>3</v>
      </c>
      <c r="G73" s="35">
        <v>1</v>
      </c>
      <c r="H73" s="35">
        <v>1</v>
      </c>
      <c r="I73" s="35">
        <v>192</v>
      </c>
      <c r="J73" s="35">
        <v>392</v>
      </c>
      <c r="K73" s="35">
        <v>2</v>
      </c>
      <c r="L73" s="35">
        <v>4</v>
      </c>
      <c r="M73" s="35">
        <v>24</v>
      </c>
      <c r="N73" s="35">
        <v>23</v>
      </c>
      <c r="O73" s="35">
        <v>2</v>
      </c>
      <c r="P73" s="35">
        <v>0</v>
      </c>
      <c r="Q73" s="35">
        <v>0</v>
      </c>
      <c r="R73" s="35">
        <v>1</v>
      </c>
      <c r="S73" s="35">
        <v>17</v>
      </c>
      <c r="T73" s="35">
        <v>11</v>
      </c>
      <c r="U73" s="35">
        <v>54</v>
      </c>
      <c r="V73" s="35">
        <v>74</v>
      </c>
      <c r="W73" s="35">
        <v>82</v>
      </c>
      <c r="X73" s="35">
        <v>50</v>
      </c>
      <c r="Y73" s="35">
        <v>79</v>
      </c>
      <c r="Z73" s="35">
        <v>49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58">
        <f t="shared" si="7"/>
        <v>456</v>
      </c>
      <c r="AH73" s="58">
        <f t="shared" si="8"/>
        <v>608</v>
      </c>
      <c r="AI73" s="58">
        <f t="shared" si="9"/>
        <v>1064</v>
      </c>
    </row>
    <row r="74" spans="1:35" ht="27.75">
      <c r="A74" s="155"/>
      <c r="B74" s="159" t="s">
        <v>46</v>
      </c>
      <c r="C74" s="39" t="s">
        <v>12</v>
      </c>
      <c r="D74" s="34" t="s">
        <v>1</v>
      </c>
      <c r="E74" s="35">
        <v>1</v>
      </c>
      <c r="F74" s="35">
        <v>2</v>
      </c>
      <c r="G74" s="35">
        <v>0</v>
      </c>
      <c r="H74" s="35">
        <v>0</v>
      </c>
      <c r="I74" s="35">
        <v>35</v>
      </c>
      <c r="J74" s="35">
        <v>72</v>
      </c>
      <c r="K74" s="35">
        <v>2</v>
      </c>
      <c r="L74" s="35">
        <v>3</v>
      </c>
      <c r="M74" s="35">
        <v>6</v>
      </c>
      <c r="N74" s="35">
        <v>11</v>
      </c>
      <c r="O74" s="35">
        <v>0</v>
      </c>
      <c r="P74" s="35">
        <v>1</v>
      </c>
      <c r="Q74" s="35">
        <v>0</v>
      </c>
      <c r="R74" s="35">
        <v>0</v>
      </c>
      <c r="S74" s="35">
        <v>4</v>
      </c>
      <c r="T74" s="35">
        <v>6</v>
      </c>
      <c r="U74" s="35">
        <v>8</v>
      </c>
      <c r="V74" s="35">
        <v>28</v>
      </c>
      <c r="W74" s="35">
        <v>20</v>
      </c>
      <c r="X74" s="35">
        <v>18</v>
      </c>
      <c r="Y74" s="35">
        <v>7</v>
      </c>
      <c r="Z74" s="35">
        <v>13</v>
      </c>
      <c r="AA74" s="35">
        <v>0</v>
      </c>
      <c r="AB74" s="35">
        <v>0</v>
      </c>
      <c r="AC74" s="35">
        <v>0</v>
      </c>
      <c r="AD74" s="35">
        <v>1</v>
      </c>
      <c r="AE74" s="35">
        <v>0</v>
      </c>
      <c r="AF74" s="35">
        <v>0</v>
      </c>
      <c r="AG74" s="58">
        <f t="shared" si="7"/>
        <v>83</v>
      </c>
      <c r="AH74" s="58">
        <f t="shared" si="8"/>
        <v>155</v>
      </c>
      <c r="AI74" s="58">
        <f t="shared" si="9"/>
        <v>238</v>
      </c>
    </row>
    <row r="75" spans="1:35" ht="27.75">
      <c r="A75" s="155"/>
      <c r="B75" s="160"/>
      <c r="C75" s="39" t="s">
        <v>12</v>
      </c>
      <c r="D75" s="34" t="s">
        <v>78</v>
      </c>
      <c r="E75" s="35">
        <v>2</v>
      </c>
      <c r="F75" s="35">
        <v>4</v>
      </c>
      <c r="G75" s="35">
        <v>0</v>
      </c>
      <c r="H75" s="35">
        <v>0</v>
      </c>
      <c r="I75" s="35">
        <v>155</v>
      </c>
      <c r="J75" s="35">
        <v>235</v>
      </c>
      <c r="K75" s="35">
        <v>4</v>
      </c>
      <c r="L75" s="35">
        <v>6</v>
      </c>
      <c r="M75" s="35">
        <v>12</v>
      </c>
      <c r="N75" s="35">
        <v>52</v>
      </c>
      <c r="O75" s="35">
        <v>1</v>
      </c>
      <c r="P75" s="35">
        <v>1</v>
      </c>
      <c r="Q75" s="35">
        <v>0</v>
      </c>
      <c r="R75" s="35">
        <v>0</v>
      </c>
      <c r="S75" s="35">
        <v>9</v>
      </c>
      <c r="T75" s="35">
        <v>9</v>
      </c>
      <c r="U75" s="35">
        <v>20</v>
      </c>
      <c r="V75" s="35">
        <v>73</v>
      </c>
      <c r="W75" s="35">
        <v>87</v>
      </c>
      <c r="X75" s="35">
        <v>52</v>
      </c>
      <c r="Y75" s="35">
        <v>137</v>
      </c>
      <c r="Z75" s="35">
        <v>30</v>
      </c>
      <c r="AA75" s="35">
        <v>17</v>
      </c>
      <c r="AB75" s="35">
        <v>0</v>
      </c>
      <c r="AC75" s="35">
        <v>0</v>
      </c>
      <c r="AD75" s="35">
        <v>1</v>
      </c>
      <c r="AE75" s="35">
        <v>0</v>
      </c>
      <c r="AF75" s="35">
        <v>0</v>
      </c>
      <c r="AG75" s="58">
        <f t="shared" si="7"/>
        <v>444</v>
      </c>
      <c r="AH75" s="58">
        <f t="shared" si="8"/>
        <v>463</v>
      </c>
      <c r="AI75" s="58">
        <f t="shared" si="9"/>
        <v>907</v>
      </c>
    </row>
    <row r="76" spans="1:35" ht="27.75">
      <c r="A76" s="155"/>
      <c r="B76" s="159" t="s">
        <v>47</v>
      </c>
      <c r="C76" s="39" t="s">
        <v>12</v>
      </c>
      <c r="D76" s="34" t="s">
        <v>1</v>
      </c>
      <c r="E76" s="35">
        <v>2</v>
      </c>
      <c r="F76" s="35">
        <v>1</v>
      </c>
      <c r="G76" s="35">
        <v>0</v>
      </c>
      <c r="H76" s="35">
        <v>1</v>
      </c>
      <c r="I76" s="35">
        <v>52</v>
      </c>
      <c r="J76" s="35">
        <v>34</v>
      </c>
      <c r="K76" s="35">
        <v>2</v>
      </c>
      <c r="L76" s="35">
        <v>3</v>
      </c>
      <c r="M76" s="35">
        <v>5</v>
      </c>
      <c r="N76" s="35">
        <v>5</v>
      </c>
      <c r="O76" s="35">
        <v>2</v>
      </c>
      <c r="P76" s="35">
        <v>2</v>
      </c>
      <c r="Q76" s="35">
        <v>1</v>
      </c>
      <c r="R76" s="35">
        <v>1</v>
      </c>
      <c r="S76" s="35">
        <v>0</v>
      </c>
      <c r="T76" s="35">
        <v>1</v>
      </c>
      <c r="U76" s="35">
        <v>20</v>
      </c>
      <c r="V76" s="35">
        <v>10</v>
      </c>
      <c r="W76" s="35">
        <v>2</v>
      </c>
      <c r="X76" s="35">
        <v>3</v>
      </c>
      <c r="Y76" s="35">
        <v>3</v>
      </c>
      <c r="Z76" s="35">
        <v>1</v>
      </c>
      <c r="AA76" s="35">
        <v>1</v>
      </c>
      <c r="AB76" s="35">
        <v>0</v>
      </c>
      <c r="AC76" s="35">
        <v>1</v>
      </c>
      <c r="AD76" s="35">
        <v>0</v>
      </c>
      <c r="AE76" s="35">
        <v>0</v>
      </c>
      <c r="AF76" s="35">
        <v>0</v>
      </c>
      <c r="AG76" s="58">
        <f t="shared" si="7"/>
        <v>91</v>
      </c>
      <c r="AH76" s="58">
        <f t="shared" si="8"/>
        <v>62</v>
      </c>
      <c r="AI76" s="58">
        <f t="shared" si="9"/>
        <v>153</v>
      </c>
    </row>
    <row r="77" spans="1:35" ht="27.75">
      <c r="A77" s="155"/>
      <c r="B77" s="160"/>
      <c r="C77" s="39" t="s">
        <v>12</v>
      </c>
      <c r="D77" s="34" t="s">
        <v>78</v>
      </c>
      <c r="E77" s="35">
        <v>4</v>
      </c>
      <c r="F77" s="35">
        <v>2</v>
      </c>
      <c r="G77" s="35">
        <v>1</v>
      </c>
      <c r="H77" s="35">
        <v>2</v>
      </c>
      <c r="I77" s="35">
        <v>202</v>
      </c>
      <c r="J77" s="35">
        <v>167</v>
      </c>
      <c r="K77" s="35">
        <v>5</v>
      </c>
      <c r="L77" s="35">
        <v>7</v>
      </c>
      <c r="M77" s="35">
        <v>21</v>
      </c>
      <c r="N77" s="35">
        <v>15</v>
      </c>
      <c r="O77" s="35">
        <v>5</v>
      </c>
      <c r="P77" s="35">
        <v>5</v>
      </c>
      <c r="Q77" s="35">
        <v>6</v>
      </c>
      <c r="R77" s="35">
        <v>4</v>
      </c>
      <c r="S77" s="35">
        <v>0</v>
      </c>
      <c r="T77" s="35">
        <v>3</v>
      </c>
      <c r="U77" s="35">
        <v>57</v>
      </c>
      <c r="V77" s="35">
        <v>27</v>
      </c>
      <c r="W77" s="35">
        <v>25</v>
      </c>
      <c r="X77" s="35">
        <v>17</v>
      </c>
      <c r="Y77" s="35">
        <v>9</v>
      </c>
      <c r="Z77" s="35">
        <v>3</v>
      </c>
      <c r="AA77" s="35">
        <v>1</v>
      </c>
      <c r="AB77" s="35">
        <v>0</v>
      </c>
      <c r="AC77" s="35">
        <v>1</v>
      </c>
      <c r="AD77" s="35">
        <v>0</v>
      </c>
      <c r="AE77" s="35">
        <v>0</v>
      </c>
      <c r="AF77" s="35">
        <v>0</v>
      </c>
      <c r="AG77" s="58">
        <f t="shared" si="7"/>
        <v>337</v>
      </c>
      <c r="AH77" s="58">
        <f t="shared" si="8"/>
        <v>252</v>
      </c>
      <c r="AI77" s="58">
        <f t="shared" si="9"/>
        <v>589</v>
      </c>
    </row>
    <row r="78" spans="1:35" ht="27.75">
      <c r="A78" s="155"/>
      <c r="B78" s="164" t="s">
        <v>48</v>
      </c>
      <c r="C78" s="40" t="s">
        <v>12</v>
      </c>
      <c r="D78" s="36" t="s">
        <v>1</v>
      </c>
      <c r="E78" s="32">
        <f aca="true" t="shared" si="10" ref="E78:AF78">E76+E74+E72+E70+E68+E66+E64+E62+E60+E58</f>
        <v>20</v>
      </c>
      <c r="F78" s="32">
        <f t="shared" si="10"/>
        <v>33</v>
      </c>
      <c r="G78" s="32">
        <f t="shared" si="10"/>
        <v>3</v>
      </c>
      <c r="H78" s="32">
        <f t="shared" si="10"/>
        <v>5</v>
      </c>
      <c r="I78" s="32">
        <f t="shared" si="10"/>
        <v>1516</v>
      </c>
      <c r="J78" s="32">
        <f t="shared" si="10"/>
        <v>2144</v>
      </c>
      <c r="K78" s="32">
        <f t="shared" si="10"/>
        <v>16</v>
      </c>
      <c r="L78" s="32">
        <f t="shared" si="10"/>
        <v>22</v>
      </c>
      <c r="M78" s="32">
        <f t="shared" si="10"/>
        <v>91</v>
      </c>
      <c r="N78" s="32">
        <f t="shared" si="10"/>
        <v>149</v>
      </c>
      <c r="O78" s="32">
        <f t="shared" si="10"/>
        <v>13</v>
      </c>
      <c r="P78" s="32">
        <f t="shared" si="10"/>
        <v>11</v>
      </c>
      <c r="Q78" s="32">
        <f t="shared" si="10"/>
        <v>3</v>
      </c>
      <c r="R78" s="32">
        <f t="shared" si="10"/>
        <v>7</v>
      </c>
      <c r="S78" s="32">
        <f t="shared" si="10"/>
        <v>38</v>
      </c>
      <c r="T78" s="32">
        <f t="shared" si="10"/>
        <v>22</v>
      </c>
      <c r="U78" s="32">
        <f t="shared" si="10"/>
        <v>504</v>
      </c>
      <c r="V78" s="32">
        <f t="shared" si="10"/>
        <v>738</v>
      </c>
      <c r="W78" s="32">
        <f t="shared" si="10"/>
        <v>154</v>
      </c>
      <c r="X78" s="32">
        <f t="shared" si="10"/>
        <v>232</v>
      </c>
      <c r="Y78" s="32">
        <f t="shared" si="10"/>
        <v>180</v>
      </c>
      <c r="Z78" s="32">
        <f t="shared" si="10"/>
        <v>191</v>
      </c>
      <c r="AA78" s="32">
        <f t="shared" si="10"/>
        <v>3</v>
      </c>
      <c r="AB78" s="32">
        <f t="shared" si="10"/>
        <v>6</v>
      </c>
      <c r="AC78" s="32">
        <f t="shared" si="10"/>
        <v>10</v>
      </c>
      <c r="AD78" s="32">
        <f t="shared" si="10"/>
        <v>7</v>
      </c>
      <c r="AE78" s="32">
        <f t="shared" si="10"/>
        <v>1</v>
      </c>
      <c r="AF78" s="32">
        <f t="shared" si="10"/>
        <v>0</v>
      </c>
      <c r="AG78" s="58">
        <f t="shared" si="7"/>
        <v>2552</v>
      </c>
      <c r="AH78" s="58">
        <f t="shared" si="8"/>
        <v>3567</v>
      </c>
      <c r="AI78" s="58">
        <f t="shared" si="9"/>
        <v>6119</v>
      </c>
    </row>
    <row r="79" spans="1:35" ht="27.75">
      <c r="A79" s="156"/>
      <c r="B79" s="165"/>
      <c r="C79" s="40" t="s">
        <v>12</v>
      </c>
      <c r="D79" s="36" t="s">
        <v>78</v>
      </c>
      <c r="E79" s="32">
        <f>E77+E75+E73+E71+E69+E67+E65+E63+E61+E59</f>
        <v>55</v>
      </c>
      <c r="F79" s="32">
        <f aca="true" t="shared" si="11" ref="F79:AF79">F77+F75+F73+F71+F69+F67+F65+F63+F61+F59</f>
        <v>255</v>
      </c>
      <c r="G79" s="32">
        <f t="shared" si="11"/>
        <v>7</v>
      </c>
      <c r="H79" s="32">
        <f t="shared" si="11"/>
        <v>843</v>
      </c>
      <c r="I79" s="32">
        <f t="shared" si="11"/>
        <v>5459</v>
      </c>
      <c r="J79" s="32">
        <f t="shared" si="11"/>
        <v>5907</v>
      </c>
      <c r="K79" s="32">
        <f t="shared" si="11"/>
        <v>48</v>
      </c>
      <c r="L79" s="32">
        <f t="shared" si="11"/>
        <v>81</v>
      </c>
      <c r="M79" s="32">
        <f t="shared" si="11"/>
        <v>341</v>
      </c>
      <c r="N79" s="32">
        <f t="shared" si="11"/>
        <v>506</v>
      </c>
      <c r="O79" s="32">
        <f t="shared" si="11"/>
        <v>37</v>
      </c>
      <c r="P79" s="32">
        <f t="shared" si="11"/>
        <v>37</v>
      </c>
      <c r="Q79" s="32">
        <f t="shared" si="11"/>
        <v>18</v>
      </c>
      <c r="R79" s="32">
        <f t="shared" si="11"/>
        <v>37</v>
      </c>
      <c r="S79" s="32">
        <f t="shared" si="11"/>
        <v>102</v>
      </c>
      <c r="T79" s="32">
        <f t="shared" si="11"/>
        <v>283</v>
      </c>
      <c r="U79" s="32">
        <f t="shared" si="11"/>
        <v>1326</v>
      </c>
      <c r="V79" s="32">
        <f t="shared" si="11"/>
        <v>1939</v>
      </c>
      <c r="W79" s="32">
        <f t="shared" si="11"/>
        <v>634</v>
      </c>
      <c r="X79" s="32">
        <f t="shared" si="11"/>
        <v>595</v>
      </c>
      <c r="Y79" s="32">
        <f t="shared" si="11"/>
        <v>578</v>
      </c>
      <c r="Z79" s="32">
        <f t="shared" si="11"/>
        <v>395</v>
      </c>
      <c r="AA79" s="32">
        <f t="shared" si="11"/>
        <v>33</v>
      </c>
      <c r="AB79" s="32">
        <f t="shared" si="11"/>
        <v>15</v>
      </c>
      <c r="AC79" s="32">
        <f t="shared" si="11"/>
        <v>21</v>
      </c>
      <c r="AD79" s="32">
        <f t="shared" si="11"/>
        <v>17</v>
      </c>
      <c r="AE79" s="32">
        <f t="shared" si="11"/>
        <v>1</v>
      </c>
      <c r="AF79" s="32">
        <f t="shared" si="11"/>
        <v>3</v>
      </c>
      <c r="AG79" s="58">
        <f t="shared" si="7"/>
        <v>8660</v>
      </c>
      <c r="AH79" s="58">
        <f t="shared" si="8"/>
        <v>10913</v>
      </c>
      <c r="AI79" s="58">
        <f t="shared" si="9"/>
        <v>19573</v>
      </c>
    </row>
    <row r="80" spans="1:35" ht="27.75">
      <c r="A80" s="154" t="s">
        <v>49</v>
      </c>
      <c r="B80" s="159" t="s">
        <v>236</v>
      </c>
      <c r="C80" s="39" t="s">
        <v>18</v>
      </c>
      <c r="D80" s="34" t="s">
        <v>1</v>
      </c>
      <c r="E80" s="35">
        <v>0</v>
      </c>
      <c r="F80" s="35">
        <v>0</v>
      </c>
      <c r="G80" s="35">
        <v>0</v>
      </c>
      <c r="H80" s="35">
        <v>0</v>
      </c>
      <c r="I80" s="35">
        <v>8</v>
      </c>
      <c r="J80" s="35">
        <v>5</v>
      </c>
      <c r="K80" s="35">
        <v>0</v>
      </c>
      <c r="L80" s="35">
        <v>0</v>
      </c>
      <c r="M80" s="35">
        <v>0</v>
      </c>
      <c r="N80" s="35">
        <v>0</v>
      </c>
      <c r="O80" s="35">
        <v>2</v>
      </c>
      <c r="P80" s="35">
        <v>0</v>
      </c>
      <c r="Q80" s="35">
        <v>0</v>
      </c>
      <c r="R80" s="35">
        <v>2</v>
      </c>
      <c r="S80" s="35">
        <v>15</v>
      </c>
      <c r="T80" s="35">
        <v>32</v>
      </c>
      <c r="U80" s="35">
        <v>16</v>
      </c>
      <c r="V80" s="35">
        <v>32</v>
      </c>
      <c r="W80" s="35">
        <v>69</v>
      </c>
      <c r="X80" s="35">
        <v>202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58">
        <f t="shared" si="7"/>
        <v>110</v>
      </c>
      <c r="AH80" s="58">
        <f t="shared" si="8"/>
        <v>273</v>
      </c>
      <c r="AI80" s="58">
        <f t="shared" si="9"/>
        <v>383</v>
      </c>
    </row>
    <row r="81" spans="1:35" ht="27.75">
      <c r="A81" s="155"/>
      <c r="B81" s="160"/>
      <c r="C81" s="39" t="s">
        <v>18</v>
      </c>
      <c r="D81" s="34" t="s">
        <v>78</v>
      </c>
      <c r="E81" s="35">
        <v>4</v>
      </c>
      <c r="F81" s="35">
        <v>8</v>
      </c>
      <c r="G81" s="35">
        <v>0</v>
      </c>
      <c r="H81" s="35">
        <v>0</v>
      </c>
      <c r="I81" s="35">
        <v>97</v>
      </c>
      <c r="J81" s="35">
        <v>78</v>
      </c>
      <c r="K81" s="35">
        <v>3</v>
      </c>
      <c r="L81" s="35">
        <v>12</v>
      </c>
      <c r="M81" s="35">
        <v>12</v>
      </c>
      <c r="N81" s="35">
        <v>1</v>
      </c>
      <c r="O81" s="35">
        <v>3</v>
      </c>
      <c r="P81" s="35">
        <v>2</v>
      </c>
      <c r="Q81" s="35">
        <v>0</v>
      </c>
      <c r="R81" s="35">
        <v>8</v>
      </c>
      <c r="S81" s="35">
        <v>23</v>
      </c>
      <c r="T81" s="35">
        <v>38</v>
      </c>
      <c r="U81" s="35">
        <v>745</v>
      </c>
      <c r="V81" s="35">
        <v>792</v>
      </c>
      <c r="W81" s="35">
        <v>85</v>
      </c>
      <c r="X81" s="35">
        <v>218</v>
      </c>
      <c r="Y81" s="35">
        <v>9</v>
      </c>
      <c r="Z81" s="35">
        <v>7</v>
      </c>
      <c r="AA81" s="35">
        <v>0</v>
      </c>
      <c r="AB81" s="35">
        <v>0</v>
      </c>
      <c r="AC81" s="35">
        <v>1</v>
      </c>
      <c r="AD81" s="35">
        <v>1</v>
      </c>
      <c r="AE81" s="35">
        <v>0</v>
      </c>
      <c r="AF81" s="35">
        <v>0</v>
      </c>
      <c r="AG81" s="58">
        <f t="shared" si="7"/>
        <v>982</v>
      </c>
      <c r="AH81" s="58">
        <f t="shared" si="8"/>
        <v>1165</v>
      </c>
      <c r="AI81" s="58">
        <f t="shared" si="9"/>
        <v>2147</v>
      </c>
    </row>
    <row r="82" spans="1:35" ht="27.75">
      <c r="A82" s="155"/>
      <c r="B82" s="159" t="s">
        <v>307</v>
      </c>
      <c r="C82" s="39" t="s">
        <v>18</v>
      </c>
      <c r="D82" s="34" t="s">
        <v>1</v>
      </c>
      <c r="E82" s="35">
        <v>0</v>
      </c>
      <c r="F82" s="35">
        <v>1</v>
      </c>
      <c r="G82" s="35">
        <v>0</v>
      </c>
      <c r="H82" s="35">
        <v>0</v>
      </c>
      <c r="I82" s="35">
        <v>5</v>
      </c>
      <c r="J82" s="35">
        <v>5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1</v>
      </c>
      <c r="Q82" s="35">
        <v>0</v>
      </c>
      <c r="R82" s="35">
        <v>0</v>
      </c>
      <c r="S82" s="35">
        <v>0</v>
      </c>
      <c r="T82" s="35">
        <v>0</v>
      </c>
      <c r="U82" s="35">
        <v>33</v>
      </c>
      <c r="V82" s="35">
        <v>93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58">
        <f t="shared" si="7"/>
        <v>38</v>
      </c>
      <c r="AH82" s="58">
        <f t="shared" si="8"/>
        <v>100</v>
      </c>
      <c r="AI82" s="58">
        <f t="shared" si="9"/>
        <v>138</v>
      </c>
    </row>
    <row r="83" spans="1:35" ht="27.75">
      <c r="A83" s="155"/>
      <c r="B83" s="160"/>
      <c r="C83" s="39" t="s">
        <v>18</v>
      </c>
      <c r="D83" s="34" t="s">
        <v>78</v>
      </c>
      <c r="E83" s="35">
        <v>19</v>
      </c>
      <c r="F83" s="35">
        <v>14</v>
      </c>
      <c r="G83" s="35">
        <v>0</v>
      </c>
      <c r="H83" s="35">
        <v>0</v>
      </c>
      <c r="I83" s="35">
        <v>9</v>
      </c>
      <c r="J83" s="35">
        <v>8</v>
      </c>
      <c r="K83" s="35">
        <v>0</v>
      </c>
      <c r="L83" s="35">
        <v>0</v>
      </c>
      <c r="M83" s="35">
        <v>2</v>
      </c>
      <c r="N83" s="35">
        <v>1</v>
      </c>
      <c r="O83" s="35">
        <v>0</v>
      </c>
      <c r="P83" s="35">
        <v>2</v>
      </c>
      <c r="Q83" s="35">
        <v>0</v>
      </c>
      <c r="R83" s="35">
        <v>0</v>
      </c>
      <c r="S83" s="35">
        <v>1</v>
      </c>
      <c r="T83" s="35">
        <v>0</v>
      </c>
      <c r="U83" s="35">
        <v>309</v>
      </c>
      <c r="V83" s="35">
        <v>474</v>
      </c>
      <c r="W83" s="35">
        <v>1</v>
      </c>
      <c r="X83" s="35">
        <v>4</v>
      </c>
      <c r="Y83" s="35">
        <v>0</v>
      </c>
      <c r="Z83" s="35">
        <v>0</v>
      </c>
      <c r="AA83" s="35">
        <v>0</v>
      </c>
      <c r="AB83" s="35">
        <v>0</v>
      </c>
      <c r="AC83" s="35">
        <v>1</v>
      </c>
      <c r="AD83" s="35">
        <v>0</v>
      </c>
      <c r="AE83" s="35">
        <v>0</v>
      </c>
      <c r="AF83" s="35">
        <v>0</v>
      </c>
      <c r="AG83" s="58">
        <f t="shared" si="7"/>
        <v>342</v>
      </c>
      <c r="AH83" s="58">
        <f t="shared" si="8"/>
        <v>503</v>
      </c>
      <c r="AI83" s="58">
        <f t="shared" si="9"/>
        <v>845</v>
      </c>
    </row>
    <row r="84" spans="1:35" ht="27.75">
      <c r="A84" s="155"/>
      <c r="B84" s="159" t="s">
        <v>101</v>
      </c>
      <c r="C84" s="39" t="s">
        <v>18</v>
      </c>
      <c r="D84" s="34" t="s">
        <v>1</v>
      </c>
      <c r="E84" s="35">
        <v>16</v>
      </c>
      <c r="F84" s="35">
        <v>6</v>
      </c>
      <c r="G84" s="35">
        <v>0</v>
      </c>
      <c r="H84" s="35">
        <v>0</v>
      </c>
      <c r="I84" s="35">
        <v>2</v>
      </c>
      <c r="J84" s="35">
        <v>0</v>
      </c>
      <c r="K84" s="35">
        <v>3</v>
      </c>
      <c r="L84" s="35">
        <v>0</v>
      </c>
      <c r="M84" s="35">
        <v>8</v>
      </c>
      <c r="N84" s="35">
        <v>0</v>
      </c>
      <c r="O84" s="35">
        <v>0</v>
      </c>
      <c r="P84" s="35">
        <v>3</v>
      </c>
      <c r="Q84" s="35">
        <v>1</v>
      </c>
      <c r="R84" s="35">
        <v>0</v>
      </c>
      <c r="S84" s="35">
        <v>1</v>
      </c>
      <c r="T84" s="35">
        <v>0</v>
      </c>
      <c r="U84" s="35">
        <v>127</v>
      </c>
      <c r="V84" s="35">
        <v>316</v>
      </c>
      <c r="W84" s="35">
        <v>0</v>
      </c>
      <c r="X84" s="35">
        <v>0</v>
      </c>
      <c r="Y84" s="35">
        <v>0</v>
      </c>
      <c r="Z84" s="35">
        <v>0</v>
      </c>
      <c r="AA84" s="35">
        <v>1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58">
        <f t="shared" si="7"/>
        <v>159</v>
      </c>
      <c r="AH84" s="58">
        <f t="shared" si="8"/>
        <v>325</v>
      </c>
      <c r="AI84" s="58">
        <f t="shared" si="9"/>
        <v>484</v>
      </c>
    </row>
    <row r="85" spans="1:35" ht="27.75">
      <c r="A85" s="155"/>
      <c r="B85" s="160"/>
      <c r="C85" s="39" t="s">
        <v>18</v>
      </c>
      <c r="D85" s="34" t="s">
        <v>78</v>
      </c>
      <c r="E85" s="35">
        <v>128</v>
      </c>
      <c r="F85" s="35">
        <v>86</v>
      </c>
      <c r="G85" s="35">
        <v>0</v>
      </c>
      <c r="H85" s="35">
        <v>0</v>
      </c>
      <c r="I85" s="35">
        <v>8</v>
      </c>
      <c r="J85" s="35">
        <v>8</v>
      </c>
      <c r="K85" s="35">
        <v>13</v>
      </c>
      <c r="L85" s="35">
        <v>6</v>
      </c>
      <c r="M85" s="35">
        <v>23</v>
      </c>
      <c r="N85" s="35">
        <v>21</v>
      </c>
      <c r="O85" s="35">
        <v>4</v>
      </c>
      <c r="P85" s="35">
        <v>8</v>
      </c>
      <c r="Q85" s="35">
        <v>5</v>
      </c>
      <c r="R85" s="35">
        <v>1</v>
      </c>
      <c r="S85" s="35">
        <v>11</v>
      </c>
      <c r="T85" s="35">
        <v>9</v>
      </c>
      <c r="U85" s="35">
        <v>969</v>
      </c>
      <c r="V85" s="35">
        <v>1388</v>
      </c>
      <c r="W85" s="35">
        <v>23</v>
      </c>
      <c r="X85" s="35">
        <v>22</v>
      </c>
      <c r="Y85" s="35">
        <v>10</v>
      </c>
      <c r="Z85" s="35">
        <v>7</v>
      </c>
      <c r="AA85" s="35">
        <v>2</v>
      </c>
      <c r="AB85" s="35">
        <v>0</v>
      </c>
      <c r="AC85" s="35">
        <v>5</v>
      </c>
      <c r="AD85" s="35">
        <v>1</v>
      </c>
      <c r="AE85" s="35">
        <v>0</v>
      </c>
      <c r="AF85" s="35">
        <v>0</v>
      </c>
      <c r="AG85" s="58">
        <f t="shared" si="7"/>
        <v>1201</v>
      </c>
      <c r="AH85" s="58">
        <f t="shared" si="8"/>
        <v>1557</v>
      </c>
      <c r="AI85" s="58">
        <f t="shared" si="9"/>
        <v>2758</v>
      </c>
    </row>
    <row r="86" spans="1:35" ht="27.75">
      <c r="A86" s="155"/>
      <c r="B86" s="164" t="s">
        <v>50</v>
      </c>
      <c r="C86" s="40" t="s">
        <v>18</v>
      </c>
      <c r="D86" s="36" t="s">
        <v>1</v>
      </c>
      <c r="E86" s="32">
        <f>E84+E82+E80</f>
        <v>16</v>
      </c>
      <c r="F86" s="32">
        <f aca="true" t="shared" si="12" ref="F86:AF86">F84+F82+F80</f>
        <v>7</v>
      </c>
      <c r="G86" s="32">
        <f t="shared" si="12"/>
        <v>0</v>
      </c>
      <c r="H86" s="32">
        <f t="shared" si="12"/>
        <v>0</v>
      </c>
      <c r="I86" s="32">
        <f t="shared" si="12"/>
        <v>15</v>
      </c>
      <c r="J86" s="32">
        <f t="shared" si="12"/>
        <v>10</v>
      </c>
      <c r="K86" s="32">
        <f t="shared" si="12"/>
        <v>3</v>
      </c>
      <c r="L86" s="32">
        <f t="shared" si="12"/>
        <v>0</v>
      </c>
      <c r="M86" s="32">
        <f t="shared" si="12"/>
        <v>8</v>
      </c>
      <c r="N86" s="32">
        <f t="shared" si="12"/>
        <v>0</v>
      </c>
      <c r="O86" s="32">
        <f t="shared" si="12"/>
        <v>2</v>
      </c>
      <c r="P86" s="32">
        <f t="shared" si="12"/>
        <v>4</v>
      </c>
      <c r="Q86" s="32">
        <f t="shared" si="12"/>
        <v>1</v>
      </c>
      <c r="R86" s="32">
        <f t="shared" si="12"/>
        <v>2</v>
      </c>
      <c r="S86" s="32">
        <f t="shared" si="12"/>
        <v>16</v>
      </c>
      <c r="T86" s="32">
        <f t="shared" si="12"/>
        <v>32</v>
      </c>
      <c r="U86" s="32">
        <f t="shared" si="12"/>
        <v>176</v>
      </c>
      <c r="V86" s="32">
        <f t="shared" si="12"/>
        <v>441</v>
      </c>
      <c r="W86" s="32">
        <f t="shared" si="12"/>
        <v>69</v>
      </c>
      <c r="X86" s="32">
        <f t="shared" si="12"/>
        <v>202</v>
      </c>
      <c r="Y86" s="32">
        <f t="shared" si="12"/>
        <v>0</v>
      </c>
      <c r="Z86" s="32">
        <f t="shared" si="12"/>
        <v>0</v>
      </c>
      <c r="AA86" s="32">
        <f t="shared" si="12"/>
        <v>1</v>
      </c>
      <c r="AB86" s="32">
        <f t="shared" si="12"/>
        <v>0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58">
        <f t="shared" si="7"/>
        <v>307</v>
      </c>
      <c r="AH86" s="58">
        <f t="shared" si="8"/>
        <v>698</v>
      </c>
      <c r="AI86" s="58">
        <f t="shared" si="9"/>
        <v>1005</v>
      </c>
    </row>
    <row r="87" spans="1:35" ht="27.75">
      <c r="A87" s="156"/>
      <c r="B87" s="165"/>
      <c r="C87" s="40" t="s">
        <v>18</v>
      </c>
      <c r="D87" s="36" t="s">
        <v>78</v>
      </c>
      <c r="E87" s="32">
        <f>E85+E83+E81</f>
        <v>151</v>
      </c>
      <c r="F87" s="32">
        <f aca="true" t="shared" si="13" ref="F87:AF87">F85+F83+F81</f>
        <v>108</v>
      </c>
      <c r="G87" s="32">
        <f t="shared" si="13"/>
        <v>0</v>
      </c>
      <c r="H87" s="32">
        <f t="shared" si="13"/>
        <v>0</v>
      </c>
      <c r="I87" s="32">
        <f t="shared" si="13"/>
        <v>114</v>
      </c>
      <c r="J87" s="32">
        <f t="shared" si="13"/>
        <v>94</v>
      </c>
      <c r="K87" s="32">
        <f t="shared" si="13"/>
        <v>16</v>
      </c>
      <c r="L87" s="32">
        <f t="shared" si="13"/>
        <v>18</v>
      </c>
      <c r="M87" s="32">
        <f t="shared" si="13"/>
        <v>37</v>
      </c>
      <c r="N87" s="32">
        <f t="shared" si="13"/>
        <v>23</v>
      </c>
      <c r="O87" s="32">
        <f t="shared" si="13"/>
        <v>7</v>
      </c>
      <c r="P87" s="32">
        <f t="shared" si="13"/>
        <v>12</v>
      </c>
      <c r="Q87" s="32">
        <f t="shared" si="13"/>
        <v>5</v>
      </c>
      <c r="R87" s="32">
        <f t="shared" si="13"/>
        <v>9</v>
      </c>
      <c r="S87" s="32">
        <f t="shared" si="13"/>
        <v>35</v>
      </c>
      <c r="T87" s="32">
        <f t="shared" si="13"/>
        <v>47</v>
      </c>
      <c r="U87" s="32">
        <f t="shared" si="13"/>
        <v>2023</v>
      </c>
      <c r="V87" s="32">
        <f t="shared" si="13"/>
        <v>2654</v>
      </c>
      <c r="W87" s="32">
        <f t="shared" si="13"/>
        <v>109</v>
      </c>
      <c r="X87" s="32">
        <f t="shared" si="13"/>
        <v>244</v>
      </c>
      <c r="Y87" s="32">
        <f t="shared" si="13"/>
        <v>19</v>
      </c>
      <c r="Z87" s="32">
        <f t="shared" si="13"/>
        <v>14</v>
      </c>
      <c r="AA87" s="32">
        <f t="shared" si="13"/>
        <v>2</v>
      </c>
      <c r="AB87" s="32">
        <f t="shared" si="13"/>
        <v>0</v>
      </c>
      <c r="AC87" s="32">
        <f t="shared" si="13"/>
        <v>7</v>
      </c>
      <c r="AD87" s="32">
        <f t="shared" si="13"/>
        <v>2</v>
      </c>
      <c r="AE87" s="32">
        <f t="shared" si="13"/>
        <v>0</v>
      </c>
      <c r="AF87" s="32">
        <f t="shared" si="13"/>
        <v>0</v>
      </c>
      <c r="AG87" s="58">
        <f t="shared" si="7"/>
        <v>2525</v>
      </c>
      <c r="AH87" s="58">
        <f t="shared" si="8"/>
        <v>3225</v>
      </c>
      <c r="AI87" s="58">
        <f t="shared" si="9"/>
        <v>5750</v>
      </c>
    </row>
    <row r="88" spans="1:35" ht="27.75">
      <c r="A88" s="154" t="s">
        <v>51</v>
      </c>
      <c r="B88" s="159" t="s">
        <v>52</v>
      </c>
      <c r="C88" s="39" t="s">
        <v>12</v>
      </c>
      <c r="D88" s="34" t="s">
        <v>1</v>
      </c>
      <c r="E88" s="35">
        <v>7</v>
      </c>
      <c r="F88" s="35">
        <v>4</v>
      </c>
      <c r="G88" s="35">
        <v>0</v>
      </c>
      <c r="H88" s="35">
        <v>0</v>
      </c>
      <c r="I88" s="35">
        <v>102</v>
      </c>
      <c r="J88" s="35">
        <v>64</v>
      </c>
      <c r="K88" s="35">
        <v>1</v>
      </c>
      <c r="L88" s="35">
        <v>2</v>
      </c>
      <c r="M88" s="35">
        <v>11</v>
      </c>
      <c r="N88" s="35">
        <v>5</v>
      </c>
      <c r="O88" s="35">
        <v>2</v>
      </c>
      <c r="P88" s="35">
        <v>4</v>
      </c>
      <c r="Q88" s="35">
        <v>1</v>
      </c>
      <c r="R88" s="35">
        <v>1</v>
      </c>
      <c r="S88" s="35">
        <v>1</v>
      </c>
      <c r="T88" s="35">
        <v>36</v>
      </c>
      <c r="U88" s="35">
        <v>30</v>
      </c>
      <c r="V88" s="35">
        <v>7</v>
      </c>
      <c r="W88" s="35">
        <v>5</v>
      </c>
      <c r="X88" s="35">
        <v>6</v>
      </c>
      <c r="Y88" s="35">
        <v>2</v>
      </c>
      <c r="Z88" s="35">
        <v>2</v>
      </c>
      <c r="AA88" s="35">
        <v>1</v>
      </c>
      <c r="AB88" s="35">
        <v>1</v>
      </c>
      <c r="AC88" s="35">
        <v>2</v>
      </c>
      <c r="AD88" s="35">
        <v>1</v>
      </c>
      <c r="AE88" s="35">
        <v>0</v>
      </c>
      <c r="AF88" s="35">
        <v>0</v>
      </c>
      <c r="AG88" s="58">
        <f t="shared" si="7"/>
        <v>165</v>
      </c>
      <c r="AH88" s="58">
        <f t="shared" si="8"/>
        <v>133</v>
      </c>
      <c r="AI88" s="58">
        <f t="shared" si="9"/>
        <v>298</v>
      </c>
    </row>
    <row r="89" spans="1:35" ht="27.75">
      <c r="A89" s="155"/>
      <c r="B89" s="160"/>
      <c r="C89" s="39" t="s">
        <v>12</v>
      </c>
      <c r="D89" s="34" t="s">
        <v>78</v>
      </c>
      <c r="E89" s="35">
        <v>17</v>
      </c>
      <c r="F89" s="35">
        <v>11</v>
      </c>
      <c r="G89" s="35">
        <v>0</v>
      </c>
      <c r="H89" s="35">
        <v>0</v>
      </c>
      <c r="I89" s="35">
        <v>276</v>
      </c>
      <c r="J89" s="35">
        <v>216</v>
      </c>
      <c r="K89" s="35">
        <v>15</v>
      </c>
      <c r="L89" s="35">
        <v>6</v>
      </c>
      <c r="M89" s="35">
        <v>44</v>
      </c>
      <c r="N89" s="35">
        <v>30</v>
      </c>
      <c r="O89" s="35">
        <v>6</v>
      </c>
      <c r="P89" s="35">
        <v>7</v>
      </c>
      <c r="Q89" s="35">
        <v>5</v>
      </c>
      <c r="R89" s="35">
        <v>3</v>
      </c>
      <c r="S89" s="35">
        <v>5</v>
      </c>
      <c r="T89" s="35">
        <v>39</v>
      </c>
      <c r="U89" s="35">
        <v>95</v>
      </c>
      <c r="V89" s="35">
        <v>60</v>
      </c>
      <c r="W89" s="35">
        <v>25</v>
      </c>
      <c r="X89" s="35">
        <v>18</v>
      </c>
      <c r="Y89" s="35">
        <v>12</v>
      </c>
      <c r="Z89" s="35">
        <v>7</v>
      </c>
      <c r="AA89" s="35">
        <v>2</v>
      </c>
      <c r="AB89" s="35">
        <v>2</v>
      </c>
      <c r="AC89" s="35">
        <v>5</v>
      </c>
      <c r="AD89" s="35">
        <v>1</v>
      </c>
      <c r="AE89" s="35">
        <v>0</v>
      </c>
      <c r="AF89" s="35">
        <v>0</v>
      </c>
      <c r="AG89" s="58">
        <f t="shared" si="7"/>
        <v>507</v>
      </c>
      <c r="AH89" s="58">
        <f t="shared" si="8"/>
        <v>400</v>
      </c>
      <c r="AI89" s="58">
        <f t="shared" si="9"/>
        <v>907</v>
      </c>
    </row>
    <row r="90" spans="1:35" ht="27.75">
      <c r="A90" s="155"/>
      <c r="B90" s="159" t="s">
        <v>35</v>
      </c>
      <c r="C90" s="39" t="s">
        <v>12</v>
      </c>
      <c r="D90" s="34" t="s">
        <v>1</v>
      </c>
      <c r="E90" s="35">
        <v>3</v>
      </c>
      <c r="F90" s="35">
        <v>2</v>
      </c>
      <c r="G90" s="35">
        <v>0</v>
      </c>
      <c r="H90" s="35">
        <v>0</v>
      </c>
      <c r="I90" s="35">
        <v>201</v>
      </c>
      <c r="J90" s="35">
        <v>82</v>
      </c>
      <c r="K90" s="35">
        <v>2</v>
      </c>
      <c r="L90" s="35">
        <v>3</v>
      </c>
      <c r="M90" s="35">
        <v>6</v>
      </c>
      <c r="N90" s="35">
        <v>14</v>
      </c>
      <c r="O90" s="35">
        <v>1</v>
      </c>
      <c r="P90" s="35">
        <v>0</v>
      </c>
      <c r="Q90" s="35">
        <v>1</v>
      </c>
      <c r="R90" s="35">
        <v>2</v>
      </c>
      <c r="S90" s="35">
        <v>1</v>
      </c>
      <c r="T90" s="35">
        <v>1</v>
      </c>
      <c r="U90" s="35">
        <v>55</v>
      </c>
      <c r="V90" s="35">
        <v>40</v>
      </c>
      <c r="W90" s="35">
        <v>6</v>
      </c>
      <c r="X90" s="35">
        <v>9</v>
      </c>
      <c r="Y90" s="35">
        <v>4</v>
      </c>
      <c r="Z90" s="35">
        <v>4</v>
      </c>
      <c r="AA90" s="35">
        <v>0</v>
      </c>
      <c r="AB90" s="35">
        <v>1</v>
      </c>
      <c r="AC90" s="35">
        <v>1</v>
      </c>
      <c r="AD90" s="35">
        <v>2</v>
      </c>
      <c r="AE90" s="35">
        <v>0</v>
      </c>
      <c r="AF90" s="35">
        <v>0</v>
      </c>
      <c r="AG90" s="58">
        <f t="shared" si="7"/>
        <v>281</v>
      </c>
      <c r="AH90" s="58">
        <f t="shared" si="8"/>
        <v>160</v>
      </c>
      <c r="AI90" s="58">
        <f t="shared" si="9"/>
        <v>441</v>
      </c>
    </row>
    <row r="91" spans="1:35" ht="27.75">
      <c r="A91" s="155"/>
      <c r="B91" s="160"/>
      <c r="C91" s="39" t="s">
        <v>12</v>
      </c>
      <c r="D91" s="34" t="s">
        <v>78</v>
      </c>
      <c r="E91" s="35">
        <v>7</v>
      </c>
      <c r="F91" s="35">
        <v>4</v>
      </c>
      <c r="G91" s="35">
        <v>0</v>
      </c>
      <c r="H91" s="35">
        <v>0</v>
      </c>
      <c r="I91" s="35">
        <v>802</v>
      </c>
      <c r="J91" s="35">
        <v>647</v>
      </c>
      <c r="K91" s="35">
        <v>4</v>
      </c>
      <c r="L91" s="35">
        <v>6</v>
      </c>
      <c r="M91" s="35">
        <v>11</v>
      </c>
      <c r="N91" s="35">
        <v>33</v>
      </c>
      <c r="O91" s="35">
        <v>4</v>
      </c>
      <c r="P91" s="35">
        <v>1</v>
      </c>
      <c r="Q91" s="35">
        <v>2</v>
      </c>
      <c r="R91" s="35">
        <v>2</v>
      </c>
      <c r="S91" s="35">
        <v>4</v>
      </c>
      <c r="T91" s="35">
        <v>2</v>
      </c>
      <c r="U91" s="35">
        <v>132</v>
      </c>
      <c r="V91" s="35">
        <v>88</v>
      </c>
      <c r="W91" s="35">
        <v>12</v>
      </c>
      <c r="X91" s="35">
        <v>22</v>
      </c>
      <c r="Y91" s="35">
        <v>10</v>
      </c>
      <c r="Z91" s="35">
        <v>11</v>
      </c>
      <c r="AA91" s="35">
        <v>0</v>
      </c>
      <c r="AB91" s="35">
        <v>1</v>
      </c>
      <c r="AC91" s="35">
        <v>4</v>
      </c>
      <c r="AD91" s="35">
        <v>2</v>
      </c>
      <c r="AE91" s="35">
        <v>0</v>
      </c>
      <c r="AF91" s="35">
        <v>0</v>
      </c>
      <c r="AG91" s="58">
        <f t="shared" si="7"/>
        <v>992</v>
      </c>
      <c r="AH91" s="58">
        <f t="shared" si="8"/>
        <v>819</v>
      </c>
      <c r="AI91" s="58">
        <f t="shared" si="9"/>
        <v>1811</v>
      </c>
    </row>
    <row r="92" spans="1:35" ht="27.75">
      <c r="A92" s="155"/>
      <c r="B92" s="159" t="s">
        <v>53</v>
      </c>
      <c r="C92" s="39" t="s">
        <v>12</v>
      </c>
      <c r="D92" s="34" t="s">
        <v>1</v>
      </c>
      <c r="E92" s="35">
        <v>1</v>
      </c>
      <c r="F92" s="35">
        <v>1</v>
      </c>
      <c r="G92" s="35">
        <v>0</v>
      </c>
      <c r="H92" s="35">
        <v>0</v>
      </c>
      <c r="I92" s="35">
        <v>124</v>
      </c>
      <c r="J92" s="35">
        <v>86</v>
      </c>
      <c r="K92" s="35">
        <v>2</v>
      </c>
      <c r="L92" s="35">
        <v>2</v>
      </c>
      <c r="M92" s="35">
        <v>18</v>
      </c>
      <c r="N92" s="35">
        <v>12</v>
      </c>
      <c r="O92" s="35">
        <v>1</v>
      </c>
      <c r="P92" s="35">
        <v>1</v>
      </c>
      <c r="Q92" s="35">
        <v>1</v>
      </c>
      <c r="R92" s="35">
        <v>0</v>
      </c>
      <c r="S92" s="35">
        <v>7</v>
      </c>
      <c r="T92" s="35">
        <v>7</v>
      </c>
      <c r="U92" s="35">
        <v>64</v>
      </c>
      <c r="V92" s="35">
        <v>27</v>
      </c>
      <c r="W92" s="35">
        <v>9</v>
      </c>
      <c r="X92" s="35">
        <v>12</v>
      </c>
      <c r="Y92" s="35">
        <v>4</v>
      </c>
      <c r="Z92" s="35">
        <v>3</v>
      </c>
      <c r="AA92" s="35">
        <v>1</v>
      </c>
      <c r="AB92" s="35">
        <v>0</v>
      </c>
      <c r="AC92" s="35">
        <v>2</v>
      </c>
      <c r="AD92" s="35">
        <v>1</v>
      </c>
      <c r="AE92" s="35">
        <v>0</v>
      </c>
      <c r="AF92" s="35">
        <v>0</v>
      </c>
      <c r="AG92" s="58">
        <f t="shared" si="7"/>
        <v>234</v>
      </c>
      <c r="AH92" s="58">
        <f t="shared" si="8"/>
        <v>152</v>
      </c>
      <c r="AI92" s="58">
        <f t="shared" si="9"/>
        <v>386</v>
      </c>
    </row>
    <row r="93" spans="1:35" ht="27.75">
      <c r="A93" s="155"/>
      <c r="B93" s="160"/>
      <c r="C93" s="39" t="s">
        <v>12</v>
      </c>
      <c r="D93" s="34" t="s">
        <v>78</v>
      </c>
      <c r="E93" s="35">
        <v>9</v>
      </c>
      <c r="F93" s="35">
        <v>3</v>
      </c>
      <c r="G93" s="35">
        <v>0</v>
      </c>
      <c r="H93" s="35">
        <v>0</v>
      </c>
      <c r="I93" s="35">
        <v>477</v>
      </c>
      <c r="J93" s="35">
        <v>467</v>
      </c>
      <c r="K93" s="35">
        <v>5</v>
      </c>
      <c r="L93" s="35">
        <v>6</v>
      </c>
      <c r="M93" s="35">
        <v>67</v>
      </c>
      <c r="N93" s="35">
        <v>62</v>
      </c>
      <c r="O93" s="35">
        <v>2</v>
      </c>
      <c r="P93" s="35">
        <v>2</v>
      </c>
      <c r="Q93" s="35">
        <v>3</v>
      </c>
      <c r="R93" s="35">
        <v>0</v>
      </c>
      <c r="S93" s="35">
        <v>10</v>
      </c>
      <c r="T93" s="35">
        <v>7</v>
      </c>
      <c r="U93" s="35">
        <v>208</v>
      </c>
      <c r="V93" s="35">
        <v>206</v>
      </c>
      <c r="W93" s="35">
        <v>28</v>
      </c>
      <c r="X93" s="35">
        <v>25</v>
      </c>
      <c r="Y93" s="35">
        <v>20</v>
      </c>
      <c r="Z93" s="35">
        <v>7</v>
      </c>
      <c r="AA93" s="35">
        <v>2</v>
      </c>
      <c r="AB93" s="35">
        <v>1</v>
      </c>
      <c r="AC93" s="35">
        <v>13</v>
      </c>
      <c r="AD93" s="35">
        <v>2</v>
      </c>
      <c r="AE93" s="35">
        <v>0</v>
      </c>
      <c r="AF93" s="35">
        <v>0</v>
      </c>
      <c r="AG93" s="58">
        <f t="shared" si="7"/>
        <v>844</v>
      </c>
      <c r="AH93" s="58">
        <f t="shared" si="8"/>
        <v>788</v>
      </c>
      <c r="AI93" s="58">
        <f t="shared" si="9"/>
        <v>1632</v>
      </c>
    </row>
    <row r="94" spans="1:35" ht="27.75">
      <c r="A94" s="155"/>
      <c r="B94" s="159" t="s">
        <v>54</v>
      </c>
      <c r="C94" s="39" t="s">
        <v>12</v>
      </c>
      <c r="D94" s="34" t="s">
        <v>1</v>
      </c>
      <c r="E94" s="35">
        <v>0</v>
      </c>
      <c r="F94" s="35">
        <v>0</v>
      </c>
      <c r="G94" s="35">
        <v>0</v>
      </c>
      <c r="H94" s="35">
        <v>0</v>
      </c>
      <c r="I94" s="35">
        <v>34</v>
      </c>
      <c r="J94" s="35">
        <v>38</v>
      </c>
      <c r="K94" s="35">
        <v>1</v>
      </c>
      <c r="L94" s="35">
        <v>0</v>
      </c>
      <c r="M94" s="35">
        <v>2</v>
      </c>
      <c r="N94" s="35">
        <v>4</v>
      </c>
      <c r="O94" s="35">
        <v>0</v>
      </c>
      <c r="P94" s="35">
        <v>1</v>
      </c>
      <c r="Q94" s="35">
        <v>0</v>
      </c>
      <c r="R94" s="35">
        <v>0</v>
      </c>
      <c r="S94" s="35">
        <v>1</v>
      </c>
      <c r="T94" s="35">
        <v>1</v>
      </c>
      <c r="U94" s="35">
        <v>3</v>
      </c>
      <c r="V94" s="35">
        <v>7</v>
      </c>
      <c r="W94" s="35">
        <v>1</v>
      </c>
      <c r="X94" s="35">
        <v>2</v>
      </c>
      <c r="Y94" s="35">
        <v>0</v>
      </c>
      <c r="Z94" s="35">
        <v>1</v>
      </c>
      <c r="AA94" s="35">
        <v>1</v>
      </c>
      <c r="AB94" s="35">
        <v>0</v>
      </c>
      <c r="AC94" s="35">
        <v>2</v>
      </c>
      <c r="AD94" s="35">
        <v>0</v>
      </c>
      <c r="AE94" s="35">
        <v>0</v>
      </c>
      <c r="AF94" s="35">
        <v>0</v>
      </c>
      <c r="AG94" s="58">
        <f t="shared" si="7"/>
        <v>45</v>
      </c>
      <c r="AH94" s="58">
        <f t="shared" si="8"/>
        <v>54</v>
      </c>
      <c r="AI94" s="58">
        <f t="shared" si="9"/>
        <v>99</v>
      </c>
    </row>
    <row r="95" spans="1:35" ht="27.75">
      <c r="A95" s="155"/>
      <c r="B95" s="160"/>
      <c r="C95" s="39" t="s">
        <v>12</v>
      </c>
      <c r="D95" s="34" t="s">
        <v>78</v>
      </c>
      <c r="E95" s="35">
        <v>2</v>
      </c>
      <c r="F95" s="35">
        <v>0</v>
      </c>
      <c r="G95" s="35">
        <v>0</v>
      </c>
      <c r="H95" s="35">
        <v>0</v>
      </c>
      <c r="I95" s="35">
        <v>99</v>
      </c>
      <c r="J95" s="35">
        <v>164</v>
      </c>
      <c r="K95" s="35">
        <v>2</v>
      </c>
      <c r="L95" s="35">
        <v>1</v>
      </c>
      <c r="M95" s="35">
        <v>8</v>
      </c>
      <c r="N95" s="35">
        <v>8</v>
      </c>
      <c r="O95" s="35">
        <v>0</v>
      </c>
      <c r="P95" s="35">
        <v>2</v>
      </c>
      <c r="Q95" s="35">
        <v>1</v>
      </c>
      <c r="R95" s="35">
        <v>2</v>
      </c>
      <c r="S95" s="35">
        <v>2</v>
      </c>
      <c r="T95" s="35">
        <v>1</v>
      </c>
      <c r="U95" s="35">
        <v>26</v>
      </c>
      <c r="V95" s="35">
        <v>34</v>
      </c>
      <c r="W95" s="35">
        <v>1</v>
      </c>
      <c r="X95" s="35">
        <v>5</v>
      </c>
      <c r="Y95" s="35">
        <v>2</v>
      </c>
      <c r="Z95" s="35">
        <v>1</v>
      </c>
      <c r="AA95" s="35">
        <v>3</v>
      </c>
      <c r="AB95" s="35">
        <v>0</v>
      </c>
      <c r="AC95" s="35">
        <v>3</v>
      </c>
      <c r="AD95" s="35">
        <v>0</v>
      </c>
      <c r="AE95" s="35">
        <v>0</v>
      </c>
      <c r="AF95" s="35">
        <v>0</v>
      </c>
      <c r="AG95" s="58">
        <f t="shared" si="7"/>
        <v>149</v>
      </c>
      <c r="AH95" s="58">
        <f t="shared" si="8"/>
        <v>218</v>
      </c>
      <c r="AI95" s="58">
        <f t="shared" si="9"/>
        <v>367</v>
      </c>
    </row>
    <row r="96" spans="1:35" ht="27.75">
      <c r="A96" s="155"/>
      <c r="B96" s="159" t="s">
        <v>55</v>
      </c>
      <c r="C96" s="39" t="s">
        <v>12</v>
      </c>
      <c r="D96" s="34" t="s">
        <v>1</v>
      </c>
      <c r="E96" s="35">
        <v>0</v>
      </c>
      <c r="F96" s="35">
        <v>0</v>
      </c>
      <c r="G96" s="35">
        <v>0</v>
      </c>
      <c r="H96" s="35">
        <v>0</v>
      </c>
      <c r="I96" s="35">
        <v>11</v>
      </c>
      <c r="J96" s="35">
        <v>5</v>
      </c>
      <c r="K96" s="35">
        <v>0</v>
      </c>
      <c r="L96" s="35">
        <v>0</v>
      </c>
      <c r="M96" s="35">
        <v>2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1</v>
      </c>
      <c r="V96" s="35">
        <v>1</v>
      </c>
      <c r="W96" s="35">
        <v>6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58">
        <f t="shared" si="7"/>
        <v>20</v>
      </c>
      <c r="AH96" s="58">
        <f t="shared" si="8"/>
        <v>6</v>
      </c>
      <c r="AI96" s="58">
        <f t="shared" si="9"/>
        <v>26</v>
      </c>
    </row>
    <row r="97" spans="1:35" ht="27.75">
      <c r="A97" s="155"/>
      <c r="B97" s="160"/>
      <c r="C97" s="39" t="s">
        <v>12</v>
      </c>
      <c r="D97" s="34" t="s">
        <v>78</v>
      </c>
      <c r="E97" s="35">
        <v>3</v>
      </c>
      <c r="F97" s="35">
        <v>1</v>
      </c>
      <c r="G97" s="35">
        <v>0</v>
      </c>
      <c r="H97" s="35">
        <v>0</v>
      </c>
      <c r="I97" s="35">
        <v>49</v>
      </c>
      <c r="J97" s="35">
        <v>27</v>
      </c>
      <c r="K97" s="35">
        <v>2</v>
      </c>
      <c r="L97" s="35">
        <v>1</v>
      </c>
      <c r="M97" s="35">
        <v>5</v>
      </c>
      <c r="N97" s="35">
        <v>2</v>
      </c>
      <c r="O97" s="35">
        <v>2</v>
      </c>
      <c r="P97" s="35">
        <v>1</v>
      </c>
      <c r="Q97" s="35">
        <v>1</v>
      </c>
      <c r="R97" s="35">
        <v>0</v>
      </c>
      <c r="S97" s="35">
        <v>5</v>
      </c>
      <c r="T97" s="35">
        <v>1</v>
      </c>
      <c r="U97" s="35">
        <v>8</v>
      </c>
      <c r="V97" s="35">
        <v>5</v>
      </c>
      <c r="W97" s="35">
        <v>23</v>
      </c>
      <c r="X97" s="35">
        <v>5</v>
      </c>
      <c r="Y97" s="35">
        <v>1</v>
      </c>
      <c r="Z97" s="35">
        <v>0</v>
      </c>
      <c r="AA97" s="35">
        <v>1</v>
      </c>
      <c r="AB97" s="35">
        <v>0</v>
      </c>
      <c r="AC97" s="35">
        <v>2</v>
      </c>
      <c r="AD97" s="35">
        <v>0</v>
      </c>
      <c r="AE97" s="35">
        <v>0</v>
      </c>
      <c r="AF97" s="35">
        <v>0</v>
      </c>
      <c r="AG97" s="58">
        <f t="shared" si="7"/>
        <v>102</v>
      </c>
      <c r="AH97" s="58">
        <f t="shared" si="8"/>
        <v>43</v>
      </c>
      <c r="AI97" s="58">
        <f t="shared" si="9"/>
        <v>145</v>
      </c>
    </row>
    <row r="98" spans="1:35" ht="27.75">
      <c r="A98" s="155"/>
      <c r="B98" s="159" t="s">
        <v>56</v>
      </c>
      <c r="C98" s="39" t="s">
        <v>12</v>
      </c>
      <c r="D98" s="34" t="s">
        <v>1</v>
      </c>
      <c r="E98" s="35">
        <v>2</v>
      </c>
      <c r="F98" s="35">
        <v>1</v>
      </c>
      <c r="G98" s="35">
        <v>0</v>
      </c>
      <c r="H98" s="35">
        <v>0</v>
      </c>
      <c r="I98" s="35">
        <v>47</v>
      </c>
      <c r="J98" s="35">
        <v>113</v>
      </c>
      <c r="K98" s="35">
        <v>0</v>
      </c>
      <c r="L98" s="35">
        <v>1</v>
      </c>
      <c r="M98" s="35">
        <v>5</v>
      </c>
      <c r="N98" s="35">
        <v>9</v>
      </c>
      <c r="O98" s="35">
        <v>0</v>
      </c>
      <c r="P98" s="35">
        <v>0</v>
      </c>
      <c r="Q98" s="35">
        <v>1</v>
      </c>
      <c r="R98" s="35">
        <v>1</v>
      </c>
      <c r="S98" s="35">
        <v>2</v>
      </c>
      <c r="T98" s="35">
        <v>2</v>
      </c>
      <c r="U98" s="35">
        <v>12</v>
      </c>
      <c r="V98" s="35">
        <v>25</v>
      </c>
      <c r="W98" s="35">
        <v>2</v>
      </c>
      <c r="X98" s="35">
        <v>10</v>
      </c>
      <c r="Y98" s="35">
        <v>1</v>
      </c>
      <c r="Z98" s="35">
        <v>2</v>
      </c>
      <c r="AA98" s="35">
        <v>0</v>
      </c>
      <c r="AB98" s="35">
        <v>1</v>
      </c>
      <c r="AC98" s="35">
        <v>1</v>
      </c>
      <c r="AD98" s="35">
        <v>1</v>
      </c>
      <c r="AE98" s="35">
        <v>0</v>
      </c>
      <c r="AF98" s="35">
        <v>0</v>
      </c>
      <c r="AG98" s="58">
        <f t="shared" si="7"/>
        <v>73</v>
      </c>
      <c r="AH98" s="58">
        <f t="shared" si="8"/>
        <v>166</v>
      </c>
      <c r="AI98" s="58">
        <f t="shared" si="9"/>
        <v>239</v>
      </c>
    </row>
    <row r="99" spans="1:35" ht="27.75">
      <c r="A99" s="155"/>
      <c r="B99" s="160"/>
      <c r="C99" s="39" t="s">
        <v>12</v>
      </c>
      <c r="D99" s="34" t="s">
        <v>78</v>
      </c>
      <c r="E99" s="35">
        <v>5</v>
      </c>
      <c r="F99" s="35">
        <v>4</v>
      </c>
      <c r="G99" s="35">
        <v>0</v>
      </c>
      <c r="H99" s="35">
        <v>0</v>
      </c>
      <c r="I99" s="35">
        <v>127</v>
      </c>
      <c r="J99" s="35">
        <v>476</v>
      </c>
      <c r="K99" s="35">
        <v>1</v>
      </c>
      <c r="L99" s="35">
        <v>4</v>
      </c>
      <c r="M99" s="35">
        <v>13</v>
      </c>
      <c r="N99" s="35">
        <v>59</v>
      </c>
      <c r="O99" s="35">
        <v>0</v>
      </c>
      <c r="P99" s="35">
        <v>0</v>
      </c>
      <c r="Q99" s="35">
        <v>2</v>
      </c>
      <c r="R99" s="35">
        <v>3</v>
      </c>
      <c r="S99" s="35">
        <v>2</v>
      </c>
      <c r="T99" s="35">
        <v>8</v>
      </c>
      <c r="U99" s="35">
        <v>47</v>
      </c>
      <c r="V99" s="35">
        <v>139</v>
      </c>
      <c r="W99" s="35">
        <v>7</v>
      </c>
      <c r="X99" s="35">
        <v>40</v>
      </c>
      <c r="Y99" s="35">
        <v>4</v>
      </c>
      <c r="Z99" s="35">
        <v>6</v>
      </c>
      <c r="AA99" s="35">
        <v>0</v>
      </c>
      <c r="AB99" s="35">
        <v>1</v>
      </c>
      <c r="AC99" s="35">
        <v>2</v>
      </c>
      <c r="AD99" s="35">
        <v>3</v>
      </c>
      <c r="AE99" s="35">
        <v>0</v>
      </c>
      <c r="AF99" s="35">
        <v>0</v>
      </c>
      <c r="AG99" s="58">
        <f t="shared" si="7"/>
        <v>210</v>
      </c>
      <c r="AH99" s="58">
        <f t="shared" si="8"/>
        <v>743</v>
      </c>
      <c r="AI99" s="58">
        <f t="shared" si="9"/>
        <v>953</v>
      </c>
    </row>
    <row r="100" spans="1:35" ht="27.75">
      <c r="A100" s="155"/>
      <c r="B100" s="164" t="s">
        <v>33</v>
      </c>
      <c r="C100" s="40" t="s">
        <v>12</v>
      </c>
      <c r="D100" s="36" t="s">
        <v>1</v>
      </c>
      <c r="E100" s="32">
        <f aca="true" t="shared" si="14" ref="E100:AF100">E98+E96+E94+E92+E90+E88</f>
        <v>13</v>
      </c>
      <c r="F100" s="32">
        <f t="shared" si="14"/>
        <v>8</v>
      </c>
      <c r="G100" s="32">
        <f t="shared" si="14"/>
        <v>0</v>
      </c>
      <c r="H100" s="32">
        <f t="shared" si="14"/>
        <v>0</v>
      </c>
      <c r="I100" s="32">
        <f t="shared" si="14"/>
        <v>519</v>
      </c>
      <c r="J100" s="32">
        <f t="shared" si="14"/>
        <v>388</v>
      </c>
      <c r="K100" s="32">
        <f t="shared" si="14"/>
        <v>6</v>
      </c>
      <c r="L100" s="32">
        <f t="shared" si="14"/>
        <v>8</v>
      </c>
      <c r="M100" s="32">
        <f t="shared" si="14"/>
        <v>44</v>
      </c>
      <c r="N100" s="32">
        <f t="shared" si="14"/>
        <v>44</v>
      </c>
      <c r="O100" s="32">
        <f t="shared" si="14"/>
        <v>4</v>
      </c>
      <c r="P100" s="32">
        <f t="shared" si="14"/>
        <v>6</v>
      </c>
      <c r="Q100" s="32">
        <f t="shared" si="14"/>
        <v>4</v>
      </c>
      <c r="R100" s="32">
        <f t="shared" si="14"/>
        <v>4</v>
      </c>
      <c r="S100" s="32">
        <f t="shared" si="14"/>
        <v>12</v>
      </c>
      <c r="T100" s="32">
        <f t="shared" si="14"/>
        <v>47</v>
      </c>
      <c r="U100" s="32">
        <f t="shared" si="14"/>
        <v>165</v>
      </c>
      <c r="V100" s="32">
        <f t="shared" si="14"/>
        <v>107</v>
      </c>
      <c r="W100" s="32">
        <f t="shared" si="14"/>
        <v>29</v>
      </c>
      <c r="X100" s="32">
        <f t="shared" si="14"/>
        <v>39</v>
      </c>
      <c r="Y100" s="32">
        <f t="shared" si="14"/>
        <v>11</v>
      </c>
      <c r="Z100" s="32">
        <f t="shared" si="14"/>
        <v>12</v>
      </c>
      <c r="AA100" s="32">
        <f t="shared" si="14"/>
        <v>3</v>
      </c>
      <c r="AB100" s="32">
        <f t="shared" si="14"/>
        <v>3</v>
      </c>
      <c r="AC100" s="32">
        <f t="shared" si="14"/>
        <v>8</v>
      </c>
      <c r="AD100" s="32">
        <f t="shared" si="14"/>
        <v>5</v>
      </c>
      <c r="AE100" s="32">
        <f t="shared" si="14"/>
        <v>0</v>
      </c>
      <c r="AF100" s="32">
        <f t="shared" si="14"/>
        <v>0</v>
      </c>
      <c r="AG100" s="58">
        <f t="shared" si="7"/>
        <v>818</v>
      </c>
      <c r="AH100" s="58">
        <f t="shared" si="8"/>
        <v>671</v>
      </c>
      <c r="AI100" s="58">
        <f t="shared" si="9"/>
        <v>1489</v>
      </c>
    </row>
    <row r="101" spans="1:35" ht="27.75">
      <c r="A101" s="156"/>
      <c r="B101" s="165"/>
      <c r="C101" s="40" t="s">
        <v>12</v>
      </c>
      <c r="D101" s="36" t="s">
        <v>78</v>
      </c>
      <c r="E101" s="32">
        <f>E99+E97+E95+E93+E91+E89</f>
        <v>43</v>
      </c>
      <c r="F101" s="32">
        <f aca="true" t="shared" si="15" ref="F101:AF101">F99+F97+F95+F93+F91+F89</f>
        <v>23</v>
      </c>
      <c r="G101" s="32">
        <f t="shared" si="15"/>
        <v>0</v>
      </c>
      <c r="H101" s="32">
        <f t="shared" si="15"/>
        <v>0</v>
      </c>
      <c r="I101" s="32">
        <f t="shared" si="15"/>
        <v>1830</v>
      </c>
      <c r="J101" s="32">
        <f t="shared" si="15"/>
        <v>1997</v>
      </c>
      <c r="K101" s="32">
        <f t="shared" si="15"/>
        <v>29</v>
      </c>
      <c r="L101" s="32">
        <f t="shared" si="15"/>
        <v>24</v>
      </c>
      <c r="M101" s="32">
        <f t="shared" si="15"/>
        <v>148</v>
      </c>
      <c r="N101" s="32">
        <f t="shared" si="15"/>
        <v>194</v>
      </c>
      <c r="O101" s="32">
        <f t="shared" si="15"/>
        <v>14</v>
      </c>
      <c r="P101" s="32">
        <f t="shared" si="15"/>
        <v>13</v>
      </c>
      <c r="Q101" s="32">
        <f t="shared" si="15"/>
        <v>14</v>
      </c>
      <c r="R101" s="32">
        <f t="shared" si="15"/>
        <v>10</v>
      </c>
      <c r="S101" s="32">
        <f t="shared" si="15"/>
        <v>28</v>
      </c>
      <c r="T101" s="32">
        <f t="shared" si="15"/>
        <v>58</v>
      </c>
      <c r="U101" s="32">
        <f t="shared" si="15"/>
        <v>516</v>
      </c>
      <c r="V101" s="32">
        <f t="shared" si="15"/>
        <v>532</v>
      </c>
      <c r="W101" s="32">
        <f t="shared" si="15"/>
        <v>96</v>
      </c>
      <c r="X101" s="32">
        <f t="shared" si="15"/>
        <v>115</v>
      </c>
      <c r="Y101" s="32">
        <f t="shared" si="15"/>
        <v>49</v>
      </c>
      <c r="Z101" s="32">
        <f t="shared" si="15"/>
        <v>32</v>
      </c>
      <c r="AA101" s="32">
        <f t="shared" si="15"/>
        <v>8</v>
      </c>
      <c r="AB101" s="32">
        <f t="shared" si="15"/>
        <v>5</v>
      </c>
      <c r="AC101" s="32">
        <f t="shared" si="15"/>
        <v>29</v>
      </c>
      <c r="AD101" s="32">
        <f t="shared" si="15"/>
        <v>8</v>
      </c>
      <c r="AE101" s="32">
        <f t="shared" si="15"/>
        <v>0</v>
      </c>
      <c r="AF101" s="32">
        <f t="shared" si="15"/>
        <v>0</v>
      </c>
      <c r="AG101" s="58">
        <f t="shared" si="7"/>
        <v>2804</v>
      </c>
      <c r="AH101" s="58">
        <f t="shared" si="8"/>
        <v>3011</v>
      </c>
      <c r="AI101" s="58">
        <f t="shared" si="9"/>
        <v>5815</v>
      </c>
    </row>
    <row r="102" spans="1:35" ht="27.75">
      <c r="A102" s="154" t="s">
        <v>308</v>
      </c>
      <c r="B102" s="159" t="s">
        <v>53</v>
      </c>
      <c r="C102" s="39" t="s">
        <v>18</v>
      </c>
      <c r="D102" s="34" t="s">
        <v>1</v>
      </c>
      <c r="E102" s="35">
        <v>2</v>
      </c>
      <c r="F102" s="35">
        <v>0</v>
      </c>
      <c r="G102" s="35">
        <v>0</v>
      </c>
      <c r="H102" s="35">
        <v>0</v>
      </c>
      <c r="I102" s="35">
        <v>1</v>
      </c>
      <c r="J102" s="35">
        <v>1</v>
      </c>
      <c r="K102" s="35">
        <v>0</v>
      </c>
      <c r="L102" s="35">
        <v>0</v>
      </c>
      <c r="M102" s="35">
        <v>0</v>
      </c>
      <c r="N102" s="35">
        <v>1</v>
      </c>
      <c r="O102" s="35">
        <v>0</v>
      </c>
      <c r="P102" s="35">
        <v>0</v>
      </c>
      <c r="Q102" s="35">
        <v>2</v>
      </c>
      <c r="R102" s="35">
        <v>0</v>
      </c>
      <c r="S102" s="35">
        <v>0</v>
      </c>
      <c r="T102" s="35">
        <v>0</v>
      </c>
      <c r="U102" s="35">
        <v>21</v>
      </c>
      <c r="V102" s="35">
        <v>11</v>
      </c>
      <c r="W102" s="35">
        <v>1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1</v>
      </c>
      <c r="AG102" s="58">
        <f t="shared" si="7"/>
        <v>27</v>
      </c>
      <c r="AH102" s="58">
        <f t="shared" si="8"/>
        <v>14</v>
      </c>
      <c r="AI102" s="58">
        <f t="shared" si="9"/>
        <v>41</v>
      </c>
    </row>
    <row r="103" spans="1:35" ht="27.75">
      <c r="A103" s="155"/>
      <c r="B103" s="160"/>
      <c r="C103" s="39" t="s">
        <v>18</v>
      </c>
      <c r="D103" s="34" t="s">
        <v>78</v>
      </c>
      <c r="E103" s="35">
        <v>3</v>
      </c>
      <c r="F103" s="35">
        <v>0</v>
      </c>
      <c r="G103" s="35">
        <v>1</v>
      </c>
      <c r="H103" s="35">
        <v>1</v>
      </c>
      <c r="I103" s="35">
        <v>16</v>
      </c>
      <c r="J103" s="35">
        <v>4</v>
      </c>
      <c r="K103" s="35">
        <v>2</v>
      </c>
      <c r="L103" s="35">
        <v>0</v>
      </c>
      <c r="M103" s="35">
        <v>1</v>
      </c>
      <c r="N103" s="35">
        <v>1</v>
      </c>
      <c r="O103" s="35">
        <v>1</v>
      </c>
      <c r="P103" s="35">
        <v>0</v>
      </c>
      <c r="Q103" s="35">
        <v>2</v>
      </c>
      <c r="R103" s="35">
        <v>0</v>
      </c>
      <c r="S103" s="35">
        <v>0</v>
      </c>
      <c r="T103" s="35">
        <v>0</v>
      </c>
      <c r="U103" s="35">
        <v>70</v>
      </c>
      <c r="V103" s="35">
        <v>90</v>
      </c>
      <c r="W103" s="35">
        <v>1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1</v>
      </c>
      <c r="AG103" s="58">
        <f t="shared" si="7"/>
        <v>97</v>
      </c>
      <c r="AH103" s="58">
        <f t="shared" si="8"/>
        <v>97</v>
      </c>
      <c r="AI103" s="58">
        <f t="shared" si="9"/>
        <v>194</v>
      </c>
    </row>
    <row r="104" spans="1:35" ht="27.75">
      <c r="A104" s="155"/>
      <c r="B104" s="159" t="s">
        <v>119</v>
      </c>
      <c r="C104" s="39" t="s">
        <v>18</v>
      </c>
      <c r="D104" s="34" t="s">
        <v>1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1</v>
      </c>
      <c r="K104" s="35">
        <v>0</v>
      </c>
      <c r="L104" s="35">
        <v>0</v>
      </c>
      <c r="M104" s="35">
        <v>1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23</v>
      </c>
      <c r="V104" s="35">
        <v>9</v>
      </c>
      <c r="W104" s="35">
        <v>0</v>
      </c>
      <c r="X104" s="35">
        <v>0</v>
      </c>
      <c r="Y104" s="35">
        <v>0</v>
      </c>
      <c r="Z104" s="35">
        <v>1</v>
      </c>
      <c r="AA104" s="35">
        <v>0</v>
      </c>
      <c r="AB104" s="35">
        <v>1</v>
      </c>
      <c r="AC104" s="35">
        <v>0</v>
      </c>
      <c r="AD104" s="35">
        <v>0</v>
      </c>
      <c r="AE104" s="35">
        <v>0</v>
      </c>
      <c r="AF104" s="35">
        <v>0</v>
      </c>
      <c r="AG104" s="58">
        <f t="shared" si="7"/>
        <v>24</v>
      </c>
      <c r="AH104" s="58">
        <f t="shared" si="8"/>
        <v>12</v>
      </c>
      <c r="AI104" s="58">
        <f t="shared" si="9"/>
        <v>36</v>
      </c>
    </row>
    <row r="105" spans="1:35" ht="27.75">
      <c r="A105" s="155"/>
      <c r="B105" s="160"/>
      <c r="C105" s="39" t="s">
        <v>18</v>
      </c>
      <c r="D105" s="34" t="s">
        <v>78</v>
      </c>
      <c r="E105" s="35">
        <v>1</v>
      </c>
      <c r="F105" s="35">
        <v>1</v>
      </c>
      <c r="G105" s="35">
        <v>1</v>
      </c>
      <c r="H105" s="35">
        <v>1</v>
      </c>
      <c r="I105" s="35">
        <v>4</v>
      </c>
      <c r="J105" s="35">
        <v>5</v>
      </c>
      <c r="K105" s="35">
        <v>2</v>
      </c>
      <c r="L105" s="35">
        <v>0</v>
      </c>
      <c r="M105" s="35">
        <v>6</v>
      </c>
      <c r="N105" s="35">
        <v>1</v>
      </c>
      <c r="O105" s="35">
        <v>2</v>
      </c>
      <c r="P105" s="35">
        <v>0</v>
      </c>
      <c r="Q105" s="35">
        <v>3</v>
      </c>
      <c r="R105" s="35">
        <v>0</v>
      </c>
      <c r="S105" s="35">
        <v>0</v>
      </c>
      <c r="T105" s="35">
        <v>0</v>
      </c>
      <c r="U105" s="35">
        <v>120</v>
      </c>
      <c r="V105" s="35">
        <v>172</v>
      </c>
      <c r="W105" s="35">
        <v>2</v>
      </c>
      <c r="X105" s="35">
        <v>0</v>
      </c>
      <c r="Y105" s="35">
        <v>0</v>
      </c>
      <c r="Z105" s="35">
        <v>2</v>
      </c>
      <c r="AA105" s="35">
        <v>1</v>
      </c>
      <c r="AB105" s="35">
        <v>1</v>
      </c>
      <c r="AC105" s="35">
        <v>0</v>
      </c>
      <c r="AD105" s="35">
        <v>0</v>
      </c>
      <c r="AE105" s="35">
        <v>0</v>
      </c>
      <c r="AF105" s="35">
        <v>0</v>
      </c>
      <c r="AG105" s="58">
        <f t="shared" si="7"/>
        <v>142</v>
      </c>
      <c r="AH105" s="58">
        <f t="shared" si="8"/>
        <v>183</v>
      </c>
      <c r="AI105" s="58">
        <f t="shared" si="9"/>
        <v>325</v>
      </c>
    </row>
    <row r="106" spans="1:35" ht="27.75">
      <c r="A106" s="155"/>
      <c r="B106" s="164" t="s">
        <v>33</v>
      </c>
      <c r="C106" s="40" t="s">
        <v>18</v>
      </c>
      <c r="D106" s="36" t="s">
        <v>1</v>
      </c>
      <c r="E106" s="32">
        <f aca="true" t="shared" si="16" ref="E106:AF106">E104+E102</f>
        <v>2</v>
      </c>
      <c r="F106" s="32">
        <f t="shared" si="16"/>
        <v>0</v>
      </c>
      <c r="G106" s="32">
        <f t="shared" si="16"/>
        <v>0</v>
      </c>
      <c r="H106" s="32">
        <f t="shared" si="16"/>
        <v>0</v>
      </c>
      <c r="I106" s="32">
        <f t="shared" si="16"/>
        <v>1</v>
      </c>
      <c r="J106" s="32">
        <f t="shared" si="16"/>
        <v>2</v>
      </c>
      <c r="K106" s="32">
        <f t="shared" si="16"/>
        <v>0</v>
      </c>
      <c r="L106" s="32">
        <f t="shared" si="16"/>
        <v>0</v>
      </c>
      <c r="M106" s="32">
        <f t="shared" si="16"/>
        <v>1</v>
      </c>
      <c r="N106" s="32">
        <f t="shared" si="16"/>
        <v>1</v>
      </c>
      <c r="O106" s="32">
        <f t="shared" si="16"/>
        <v>0</v>
      </c>
      <c r="P106" s="32">
        <f t="shared" si="16"/>
        <v>0</v>
      </c>
      <c r="Q106" s="32">
        <f t="shared" si="16"/>
        <v>2</v>
      </c>
      <c r="R106" s="32">
        <f t="shared" si="16"/>
        <v>0</v>
      </c>
      <c r="S106" s="32">
        <f t="shared" si="16"/>
        <v>0</v>
      </c>
      <c r="T106" s="32">
        <f t="shared" si="16"/>
        <v>0</v>
      </c>
      <c r="U106" s="32">
        <f t="shared" si="16"/>
        <v>44</v>
      </c>
      <c r="V106" s="32">
        <f t="shared" si="16"/>
        <v>20</v>
      </c>
      <c r="W106" s="32">
        <f t="shared" si="16"/>
        <v>1</v>
      </c>
      <c r="X106" s="32">
        <f t="shared" si="16"/>
        <v>0</v>
      </c>
      <c r="Y106" s="32">
        <f t="shared" si="16"/>
        <v>0</v>
      </c>
      <c r="Z106" s="32">
        <f t="shared" si="16"/>
        <v>1</v>
      </c>
      <c r="AA106" s="32">
        <f t="shared" si="16"/>
        <v>0</v>
      </c>
      <c r="AB106" s="32">
        <f t="shared" si="16"/>
        <v>1</v>
      </c>
      <c r="AC106" s="32">
        <f t="shared" si="16"/>
        <v>0</v>
      </c>
      <c r="AD106" s="32">
        <f t="shared" si="16"/>
        <v>0</v>
      </c>
      <c r="AE106" s="32">
        <f t="shared" si="16"/>
        <v>0</v>
      </c>
      <c r="AF106" s="32">
        <f t="shared" si="16"/>
        <v>1</v>
      </c>
      <c r="AG106" s="58">
        <f t="shared" si="7"/>
        <v>51</v>
      </c>
      <c r="AH106" s="58">
        <f t="shared" si="8"/>
        <v>26</v>
      </c>
      <c r="AI106" s="58">
        <f t="shared" si="9"/>
        <v>77</v>
      </c>
    </row>
    <row r="107" spans="1:35" ht="27.75">
      <c r="A107" s="156"/>
      <c r="B107" s="165"/>
      <c r="C107" s="40" t="s">
        <v>18</v>
      </c>
      <c r="D107" s="36" t="s">
        <v>78</v>
      </c>
      <c r="E107" s="32">
        <f>E105+E103</f>
        <v>4</v>
      </c>
      <c r="F107" s="32">
        <f aca="true" t="shared" si="17" ref="F107:AF107">F105+F103</f>
        <v>1</v>
      </c>
      <c r="G107" s="32">
        <f t="shared" si="17"/>
        <v>2</v>
      </c>
      <c r="H107" s="32">
        <f t="shared" si="17"/>
        <v>2</v>
      </c>
      <c r="I107" s="32">
        <f t="shared" si="17"/>
        <v>20</v>
      </c>
      <c r="J107" s="32">
        <f t="shared" si="17"/>
        <v>9</v>
      </c>
      <c r="K107" s="32">
        <f t="shared" si="17"/>
        <v>4</v>
      </c>
      <c r="L107" s="32">
        <f t="shared" si="17"/>
        <v>0</v>
      </c>
      <c r="M107" s="32">
        <f t="shared" si="17"/>
        <v>7</v>
      </c>
      <c r="N107" s="32">
        <f t="shared" si="17"/>
        <v>2</v>
      </c>
      <c r="O107" s="32">
        <f t="shared" si="17"/>
        <v>3</v>
      </c>
      <c r="P107" s="32">
        <f t="shared" si="17"/>
        <v>0</v>
      </c>
      <c r="Q107" s="32">
        <f t="shared" si="17"/>
        <v>5</v>
      </c>
      <c r="R107" s="32">
        <f t="shared" si="17"/>
        <v>0</v>
      </c>
      <c r="S107" s="32">
        <f t="shared" si="17"/>
        <v>0</v>
      </c>
      <c r="T107" s="32">
        <f t="shared" si="17"/>
        <v>0</v>
      </c>
      <c r="U107" s="32">
        <f t="shared" si="17"/>
        <v>190</v>
      </c>
      <c r="V107" s="32">
        <f t="shared" si="17"/>
        <v>262</v>
      </c>
      <c r="W107" s="32">
        <f t="shared" si="17"/>
        <v>3</v>
      </c>
      <c r="X107" s="32">
        <f t="shared" si="17"/>
        <v>0</v>
      </c>
      <c r="Y107" s="32">
        <f t="shared" si="17"/>
        <v>0</v>
      </c>
      <c r="Z107" s="32">
        <f t="shared" si="17"/>
        <v>2</v>
      </c>
      <c r="AA107" s="32">
        <f t="shared" si="17"/>
        <v>1</v>
      </c>
      <c r="AB107" s="32">
        <f t="shared" si="17"/>
        <v>1</v>
      </c>
      <c r="AC107" s="32">
        <f t="shared" si="17"/>
        <v>0</v>
      </c>
      <c r="AD107" s="32">
        <f t="shared" si="17"/>
        <v>0</v>
      </c>
      <c r="AE107" s="32">
        <f t="shared" si="17"/>
        <v>0</v>
      </c>
      <c r="AF107" s="32">
        <f t="shared" si="17"/>
        <v>1</v>
      </c>
      <c r="AG107" s="58">
        <f t="shared" si="7"/>
        <v>239</v>
      </c>
      <c r="AH107" s="58">
        <f t="shared" si="8"/>
        <v>280</v>
      </c>
      <c r="AI107" s="58">
        <f t="shared" si="9"/>
        <v>519</v>
      </c>
    </row>
    <row r="108" spans="1:35" ht="27.75">
      <c r="A108" s="153" t="s">
        <v>57</v>
      </c>
      <c r="B108" s="150"/>
      <c r="C108" s="34" t="s">
        <v>12</v>
      </c>
      <c r="D108" s="34" t="s">
        <v>1</v>
      </c>
      <c r="E108" s="35">
        <v>82</v>
      </c>
      <c r="F108" s="35">
        <v>17</v>
      </c>
      <c r="G108" s="35">
        <v>0</v>
      </c>
      <c r="H108" s="35">
        <v>0</v>
      </c>
      <c r="I108" s="35">
        <v>574</v>
      </c>
      <c r="J108" s="35">
        <v>153</v>
      </c>
      <c r="K108" s="35">
        <v>54</v>
      </c>
      <c r="L108" s="35">
        <v>15</v>
      </c>
      <c r="M108" s="35">
        <v>145</v>
      </c>
      <c r="N108" s="35">
        <v>61</v>
      </c>
      <c r="O108" s="35">
        <v>125</v>
      </c>
      <c r="P108" s="35">
        <v>18</v>
      </c>
      <c r="Q108" s="35">
        <v>43</v>
      </c>
      <c r="R108" s="35">
        <v>19</v>
      </c>
      <c r="S108" s="35">
        <v>45</v>
      </c>
      <c r="T108" s="35">
        <v>2</v>
      </c>
      <c r="U108" s="35">
        <v>92</v>
      </c>
      <c r="V108" s="35">
        <v>84</v>
      </c>
      <c r="W108" s="35">
        <v>10</v>
      </c>
      <c r="X108" s="35">
        <v>97</v>
      </c>
      <c r="Y108" s="35">
        <v>43</v>
      </c>
      <c r="Z108" s="35">
        <v>20</v>
      </c>
      <c r="AA108" s="35">
        <v>8</v>
      </c>
      <c r="AB108" s="35">
        <v>18</v>
      </c>
      <c r="AC108" s="35">
        <v>4</v>
      </c>
      <c r="AD108" s="35">
        <v>23</v>
      </c>
      <c r="AE108" s="35">
        <v>1</v>
      </c>
      <c r="AF108" s="35">
        <v>0</v>
      </c>
      <c r="AG108" s="58">
        <f t="shared" si="7"/>
        <v>1226</v>
      </c>
      <c r="AH108" s="58">
        <f t="shared" si="8"/>
        <v>527</v>
      </c>
      <c r="AI108" s="58">
        <f t="shared" si="9"/>
        <v>1753</v>
      </c>
    </row>
    <row r="109" spans="1:35" ht="27.75">
      <c r="A109" s="151"/>
      <c r="B109" s="152"/>
      <c r="C109" s="34" t="s">
        <v>12</v>
      </c>
      <c r="D109" s="34" t="s">
        <v>78</v>
      </c>
      <c r="E109" s="35">
        <v>276</v>
      </c>
      <c r="F109" s="35">
        <v>62</v>
      </c>
      <c r="G109" s="35">
        <v>0</v>
      </c>
      <c r="H109" s="35">
        <v>0</v>
      </c>
      <c r="I109" s="35">
        <v>1842</v>
      </c>
      <c r="J109" s="35">
        <v>626</v>
      </c>
      <c r="K109" s="35">
        <v>259</v>
      </c>
      <c r="L109" s="35">
        <v>74</v>
      </c>
      <c r="M109" s="35">
        <v>692</v>
      </c>
      <c r="N109" s="35">
        <v>186</v>
      </c>
      <c r="O109" s="35">
        <v>287</v>
      </c>
      <c r="P109" s="35">
        <v>85</v>
      </c>
      <c r="Q109" s="35">
        <v>178</v>
      </c>
      <c r="R109" s="35">
        <v>42</v>
      </c>
      <c r="S109" s="35">
        <v>109</v>
      </c>
      <c r="T109" s="35">
        <v>7</v>
      </c>
      <c r="U109" s="35">
        <v>960</v>
      </c>
      <c r="V109" s="35">
        <v>212</v>
      </c>
      <c r="W109" s="35">
        <v>70</v>
      </c>
      <c r="X109" s="35">
        <v>102</v>
      </c>
      <c r="Y109" s="35">
        <v>212</v>
      </c>
      <c r="Z109" s="35">
        <v>66</v>
      </c>
      <c r="AA109" s="35">
        <v>47</v>
      </c>
      <c r="AB109" s="35">
        <v>20</v>
      </c>
      <c r="AC109" s="35">
        <v>32</v>
      </c>
      <c r="AD109" s="35">
        <v>24</v>
      </c>
      <c r="AE109" s="35">
        <v>47</v>
      </c>
      <c r="AF109" s="35">
        <v>3</v>
      </c>
      <c r="AG109" s="58">
        <f t="shared" si="7"/>
        <v>5011</v>
      </c>
      <c r="AH109" s="58">
        <f t="shared" si="8"/>
        <v>1509</v>
      </c>
      <c r="AI109" s="58">
        <f t="shared" si="9"/>
        <v>6520</v>
      </c>
    </row>
    <row r="110" spans="1:35" ht="27.75">
      <c r="A110" s="153" t="s">
        <v>310</v>
      </c>
      <c r="B110" s="150"/>
      <c r="C110" s="34" t="s">
        <v>18</v>
      </c>
      <c r="D110" s="34" t="s">
        <v>1</v>
      </c>
      <c r="E110" s="35">
        <v>56</v>
      </c>
      <c r="F110" s="35">
        <v>3</v>
      </c>
      <c r="G110" s="35">
        <v>23</v>
      </c>
      <c r="H110" s="35">
        <v>3</v>
      </c>
      <c r="I110" s="35">
        <v>39</v>
      </c>
      <c r="J110" s="35">
        <v>3</v>
      </c>
      <c r="K110" s="35">
        <v>20</v>
      </c>
      <c r="L110" s="35">
        <v>1</v>
      </c>
      <c r="M110" s="35">
        <v>7</v>
      </c>
      <c r="N110" s="35">
        <v>2</v>
      </c>
      <c r="O110" s="35">
        <v>14</v>
      </c>
      <c r="P110" s="35">
        <v>3</v>
      </c>
      <c r="Q110" s="35">
        <v>2</v>
      </c>
      <c r="R110" s="35">
        <v>1</v>
      </c>
      <c r="S110" s="35">
        <v>1</v>
      </c>
      <c r="T110" s="35">
        <v>0</v>
      </c>
      <c r="U110" s="35">
        <v>75</v>
      </c>
      <c r="V110" s="35">
        <v>242</v>
      </c>
      <c r="W110" s="35">
        <v>7</v>
      </c>
      <c r="X110" s="35">
        <v>0</v>
      </c>
      <c r="Y110" s="35">
        <v>2</v>
      </c>
      <c r="Z110" s="35">
        <v>2</v>
      </c>
      <c r="AA110" s="35">
        <v>8</v>
      </c>
      <c r="AB110" s="35">
        <v>0</v>
      </c>
      <c r="AC110" s="35">
        <v>2</v>
      </c>
      <c r="AD110" s="35">
        <v>1</v>
      </c>
      <c r="AE110" s="35">
        <v>0</v>
      </c>
      <c r="AF110" s="35">
        <v>0</v>
      </c>
      <c r="AG110" s="58">
        <f t="shared" si="7"/>
        <v>256</v>
      </c>
      <c r="AH110" s="58">
        <f t="shared" si="8"/>
        <v>261</v>
      </c>
      <c r="AI110" s="58">
        <f t="shared" si="9"/>
        <v>517</v>
      </c>
    </row>
    <row r="111" spans="1:35" ht="27.75">
      <c r="A111" s="151"/>
      <c r="B111" s="152"/>
      <c r="C111" s="34" t="s">
        <v>18</v>
      </c>
      <c r="D111" s="34" t="s">
        <v>78</v>
      </c>
      <c r="E111" s="35">
        <v>189</v>
      </c>
      <c r="F111" s="35">
        <v>15</v>
      </c>
      <c r="G111" s="35">
        <v>61</v>
      </c>
      <c r="H111" s="35">
        <v>7</v>
      </c>
      <c r="I111" s="35">
        <v>104</v>
      </c>
      <c r="J111" s="35">
        <v>8</v>
      </c>
      <c r="K111" s="35">
        <v>84</v>
      </c>
      <c r="L111" s="35">
        <v>9</v>
      </c>
      <c r="M111" s="35">
        <v>65</v>
      </c>
      <c r="N111" s="35">
        <v>5</v>
      </c>
      <c r="O111" s="35">
        <v>51</v>
      </c>
      <c r="P111" s="35">
        <v>7</v>
      </c>
      <c r="Q111" s="35">
        <v>5</v>
      </c>
      <c r="R111" s="35">
        <v>1</v>
      </c>
      <c r="S111" s="35">
        <v>6</v>
      </c>
      <c r="T111" s="35">
        <v>0</v>
      </c>
      <c r="U111" s="35">
        <v>356</v>
      </c>
      <c r="V111" s="35">
        <v>302</v>
      </c>
      <c r="W111" s="35">
        <v>16</v>
      </c>
      <c r="X111" s="35">
        <v>1</v>
      </c>
      <c r="Y111" s="35">
        <v>10</v>
      </c>
      <c r="Z111" s="35">
        <v>4</v>
      </c>
      <c r="AA111" s="35">
        <v>17</v>
      </c>
      <c r="AB111" s="35">
        <v>0</v>
      </c>
      <c r="AC111" s="35">
        <v>6</v>
      </c>
      <c r="AD111" s="35">
        <v>2</v>
      </c>
      <c r="AE111" s="35">
        <v>0</v>
      </c>
      <c r="AF111" s="35">
        <v>0</v>
      </c>
      <c r="AG111" s="58">
        <f t="shared" si="7"/>
        <v>970</v>
      </c>
      <c r="AH111" s="58">
        <f t="shared" si="8"/>
        <v>361</v>
      </c>
      <c r="AI111" s="58">
        <f t="shared" si="9"/>
        <v>1331</v>
      </c>
    </row>
    <row r="112" spans="1:35" ht="27.75">
      <c r="A112" s="154" t="s">
        <v>58</v>
      </c>
      <c r="B112" s="159" t="s">
        <v>100</v>
      </c>
      <c r="C112" s="39" t="s">
        <v>12</v>
      </c>
      <c r="D112" s="34" t="s">
        <v>1</v>
      </c>
      <c r="E112" s="35">
        <v>4</v>
      </c>
      <c r="F112" s="35">
        <v>7</v>
      </c>
      <c r="G112" s="35">
        <v>5</v>
      </c>
      <c r="H112" s="35">
        <v>5</v>
      </c>
      <c r="I112" s="35">
        <v>25</v>
      </c>
      <c r="J112" s="35">
        <v>32</v>
      </c>
      <c r="K112" s="35">
        <v>11</v>
      </c>
      <c r="L112" s="35">
        <v>11</v>
      </c>
      <c r="M112" s="35">
        <v>7</v>
      </c>
      <c r="N112" s="35">
        <v>13</v>
      </c>
      <c r="O112" s="35">
        <v>9</v>
      </c>
      <c r="P112" s="35">
        <v>6</v>
      </c>
      <c r="Q112" s="35">
        <v>4</v>
      </c>
      <c r="R112" s="35">
        <v>8</v>
      </c>
      <c r="S112" s="35">
        <v>5</v>
      </c>
      <c r="T112" s="35">
        <v>6</v>
      </c>
      <c r="U112" s="35">
        <v>17</v>
      </c>
      <c r="V112" s="35">
        <v>31</v>
      </c>
      <c r="W112" s="35">
        <v>3</v>
      </c>
      <c r="X112" s="35">
        <v>5</v>
      </c>
      <c r="Y112" s="35">
        <v>3</v>
      </c>
      <c r="Z112" s="35">
        <v>2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58">
        <f t="shared" si="7"/>
        <v>93</v>
      </c>
      <c r="AH112" s="58">
        <f t="shared" si="8"/>
        <v>126</v>
      </c>
      <c r="AI112" s="58">
        <f t="shared" si="9"/>
        <v>219</v>
      </c>
    </row>
    <row r="113" spans="1:35" ht="27.75">
      <c r="A113" s="155"/>
      <c r="B113" s="160"/>
      <c r="C113" s="39" t="s">
        <v>12</v>
      </c>
      <c r="D113" s="34" t="s">
        <v>78</v>
      </c>
      <c r="E113" s="35">
        <v>29</v>
      </c>
      <c r="F113" s="35">
        <v>21</v>
      </c>
      <c r="G113" s="35">
        <v>30</v>
      </c>
      <c r="H113" s="35">
        <v>45</v>
      </c>
      <c r="I113" s="35">
        <v>78</v>
      </c>
      <c r="J113" s="35">
        <v>215</v>
      </c>
      <c r="K113" s="35">
        <v>37</v>
      </c>
      <c r="L113" s="35">
        <v>51</v>
      </c>
      <c r="M113" s="35">
        <v>19</v>
      </c>
      <c r="N113" s="35">
        <v>28</v>
      </c>
      <c r="O113" s="35">
        <v>23</v>
      </c>
      <c r="P113" s="35">
        <v>20</v>
      </c>
      <c r="Q113" s="35">
        <v>12</v>
      </c>
      <c r="R113" s="35">
        <v>37</v>
      </c>
      <c r="S113" s="35">
        <v>15</v>
      </c>
      <c r="T113" s="35">
        <v>34</v>
      </c>
      <c r="U113" s="35">
        <v>42</v>
      </c>
      <c r="V113" s="35">
        <v>75</v>
      </c>
      <c r="W113" s="35">
        <v>13</v>
      </c>
      <c r="X113" s="35">
        <v>17</v>
      </c>
      <c r="Y113" s="35">
        <v>6</v>
      </c>
      <c r="Z113" s="35">
        <v>2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58">
        <f t="shared" si="7"/>
        <v>304</v>
      </c>
      <c r="AH113" s="58">
        <f t="shared" si="8"/>
        <v>545</v>
      </c>
      <c r="AI113" s="58">
        <f t="shared" si="9"/>
        <v>849</v>
      </c>
    </row>
    <row r="114" spans="1:35" ht="27.75">
      <c r="A114" s="155"/>
      <c r="B114" s="159" t="s">
        <v>59</v>
      </c>
      <c r="C114" s="39" t="s">
        <v>12</v>
      </c>
      <c r="D114" s="34" t="s">
        <v>1</v>
      </c>
      <c r="E114" s="35">
        <v>5</v>
      </c>
      <c r="F114" s="35">
        <v>8</v>
      </c>
      <c r="G114" s="35">
        <v>1</v>
      </c>
      <c r="H114" s="35">
        <v>2</v>
      </c>
      <c r="I114" s="35">
        <v>18</v>
      </c>
      <c r="J114" s="35">
        <v>38</v>
      </c>
      <c r="K114" s="35">
        <v>4</v>
      </c>
      <c r="L114" s="35">
        <v>7</v>
      </c>
      <c r="M114" s="35">
        <v>10</v>
      </c>
      <c r="N114" s="35">
        <v>15</v>
      </c>
      <c r="O114" s="35">
        <v>5</v>
      </c>
      <c r="P114" s="35">
        <v>9</v>
      </c>
      <c r="Q114" s="35">
        <v>2</v>
      </c>
      <c r="R114" s="35">
        <v>7</v>
      </c>
      <c r="S114" s="35">
        <v>11</v>
      </c>
      <c r="T114" s="35">
        <v>18</v>
      </c>
      <c r="U114" s="35">
        <v>4</v>
      </c>
      <c r="V114" s="35">
        <v>15</v>
      </c>
      <c r="W114" s="35">
        <v>3</v>
      </c>
      <c r="X114" s="35">
        <v>5</v>
      </c>
      <c r="Y114" s="35">
        <v>1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58">
        <f t="shared" si="7"/>
        <v>64</v>
      </c>
      <c r="AH114" s="58">
        <f t="shared" si="8"/>
        <v>124</v>
      </c>
      <c r="AI114" s="58">
        <f t="shared" si="9"/>
        <v>188</v>
      </c>
    </row>
    <row r="115" spans="1:35" ht="27.75">
      <c r="A115" s="155"/>
      <c r="B115" s="160"/>
      <c r="C115" s="39" t="s">
        <v>12</v>
      </c>
      <c r="D115" s="34" t="s">
        <v>78</v>
      </c>
      <c r="E115" s="35">
        <v>18</v>
      </c>
      <c r="F115" s="35">
        <v>55</v>
      </c>
      <c r="G115" s="35">
        <v>2</v>
      </c>
      <c r="H115" s="35">
        <v>15</v>
      </c>
      <c r="I115" s="35">
        <v>80</v>
      </c>
      <c r="J115" s="35">
        <v>263</v>
      </c>
      <c r="K115" s="35">
        <v>23</v>
      </c>
      <c r="L115" s="35">
        <v>66</v>
      </c>
      <c r="M115" s="35">
        <v>23</v>
      </c>
      <c r="N115" s="35">
        <v>35</v>
      </c>
      <c r="O115" s="35">
        <v>19</v>
      </c>
      <c r="P115" s="35">
        <v>23</v>
      </c>
      <c r="Q115" s="35">
        <v>24</v>
      </c>
      <c r="R115" s="35">
        <v>33</v>
      </c>
      <c r="S115" s="35">
        <v>57</v>
      </c>
      <c r="T115" s="35">
        <v>100</v>
      </c>
      <c r="U115" s="35">
        <v>20</v>
      </c>
      <c r="V115" s="35">
        <v>43</v>
      </c>
      <c r="W115" s="35">
        <v>16</v>
      </c>
      <c r="X115" s="35">
        <v>15</v>
      </c>
      <c r="Y115" s="35">
        <v>6</v>
      </c>
      <c r="Z115" s="35">
        <v>5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58">
        <f t="shared" si="7"/>
        <v>288</v>
      </c>
      <c r="AH115" s="58">
        <f t="shared" si="8"/>
        <v>653</v>
      </c>
      <c r="AI115" s="58">
        <f t="shared" si="9"/>
        <v>941</v>
      </c>
    </row>
    <row r="116" spans="1:35" ht="27.75">
      <c r="A116" s="155"/>
      <c r="B116" s="159" t="s">
        <v>60</v>
      </c>
      <c r="C116" s="39" t="s">
        <v>12</v>
      </c>
      <c r="D116" s="34" t="s">
        <v>1</v>
      </c>
      <c r="E116" s="35">
        <v>15</v>
      </c>
      <c r="F116" s="35">
        <v>11</v>
      </c>
      <c r="G116" s="35">
        <v>22</v>
      </c>
      <c r="H116" s="35">
        <v>14</v>
      </c>
      <c r="I116" s="35">
        <v>96</v>
      </c>
      <c r="J116" s="35">
        <v>162</v>
      </c>
      <c r="K116" s="35">
        <v>18</v>
      </c>
      <c r="L116" s="35">
        <v>25</v>
      </c>
      <c r="M116" s="35">
        <v>18</v>
      </c>
      <c r="N116" s="35">
        <v>15</v>
      </c>
      <c r="O116" s="35">
        <v>7</v>
      </c>
      <c r="P116" s="35">
        <v>20</v>
      </c>
      <c r="Q116" s="35">
        <v>16</v>
      </c>
      <c r="R116" s="35">
        <v>15</v>
      </c>
      <c r="S116" s="35">
        <v>14</v>
      </c>
      <c r="T116" s="35">
        <v>8</v>
      </c>
      <c r="U116" s="35">
        <v>29</v>
      </c>
      <c r="V116" s="35">
        <v>100</v>
      </c>
      <c r="W116" s="35">
        <v>9</v>
      </c>
      <c r="X116" s="35">
        <v>6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58">
        <f t="shared" si="7"/>
        <v>244</v>
      </c>
      <c r="AH116" s="58">
        <f t="shared" si="8"/>
        <v>376</v>
      </c>
      <c r="AI116" s="58">
        <f t="shared" si="9"/>
        <v>620</v>
      </c>
    </row>
    <row r="117" spans="1:35" ht="27.75">
      <c r="A117" s="155"/>
      <c r="B117" s="160"/>
      <c r="C117" s="39" t="s">
        <v>12</v>
      </c>
      <c r="D117" s="34" t="s">
        <v>78</v>
      </c>
      <c r="E117" s="35">
        <v>41</v>
      </c>
      <c r="F117" s="35">
        <v>25</v>
      </c>
      <c r="G117" s="35">
        <v>62</v>
      </c>
      <c r="H117" s="35">
        <v>49</v>
      </c>
      <c r="I117" s="35">
        <v>206</v>
      </c>
      <c r="J117" s="35">
        <v>271</v>
      </c>
      <c r="K117" s="35">
        <v>63</v>
      </c>
      <c r="L117" s="35">
        <v>67</v>
      </c>
      <c r="M117" s="35">
        <v>44</v>
      </c>
      <c r="N117" s="35">
        <v>43</v>
      </c>
      <c r="O117" s="35">
        <v>19</v>
      </c>
      <c r="P117" s="35">
        <v>49</v>
      </c>
      <c r="Q117" s="35">
        <v>37</v>
      </c>
      <c r="R117" s="35">
        <v>60</v>
      </c>
      <c r="S117" s="35">
        <v>43</v>
      </c>
      <c r="T117" s="35">
        <v>79</v>
      </c>
      <c r="U117" s="35">
        <v>183</v>
      </c>
      <c r="V117" s="35">
        <v>129</v>
      </c>
      <c r="W117" s="35">
        <v>32</v>
      </c>
      <c r="X117" s="35">
        <v>11</v>
      </c>
      <c r="Y117" s="35">
        <v>1</v>
      </c>
      <c r="Z117" s="35">
        <v>1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58">
        <f t="shared" si="7"/>
        <v>731</v>
      </c>
      <c r="AH117" s="58">
        <f t="shared" si="8"/>
        <v>784</v>
      </c>
      <c r="AI117" s="58">
        <f t="shared" si="9"/>
        <v>1515</v>
      </c>
    </row>
    <row r="118" spans="1:35" ht="27.75">
      <c r="A118" s="155"/>
      <c r="B118" s="164" t="s">
        <v>61</v>
      </c>
      <c r="C118" s="40" t="s">
        <v>12</v>
      </c>
      <c r="D118" s="36" t="s">
        <v>1</v>
      </c>
      <c r="E118" s="32">
        <f aca="true" t="shared" si="18" ref="E118:AF118">E116+E114+E112</f>
        <v>24</v>
      </c>
      <c r="F118" s="32">
        <f t="shared" si="18"/>
        <v>26</v>
      </c>
      <c r="G118" s="32">
        <f t="shared" si="18"/>
        <v>28</v>
      </c>
      <c r="H118" s="32">
        <f t="shared" si="18"/>
        <v>21</v>
      </c>
      <c r="I118" s="32">
        <f t="shared" si="18"/>
        <v>139</v>
      </c>
      <c r="J118" s="32">
        <f t="shared" si="18"/>
        <v>232</v>
      </c>
      <c r="K118" s="32">
        <f t="shared" si="18"/>
        <v>33</v>
      </c>
      <c r="L118" s="32">
        <f t="shared" si="18"/>
        <v>43</v>
      </c>
      <c r="M118" s="32">
        <f t="shared" si="18"/>
        <v>35</v>
      </c>
      <c r="N118" s="32">
        <f t="shared" si="18"/>
        <v>43</v>
      </c>
      <c r="O118" s="32">
        <f t="shared" si="18"/>
        <v>21</v>
      </c>
      <c r="P118" s="32">
        <f t="shared" si="18"/>
        <v>35</v>
      </c>
      <c r="Q118" s="32">
        <f t="shared" si="18"/>
        <v>22</v>
      </c>
      <c r="R118" s="32">
        <f t="shared" si="18"/>
        <v>30</v>
      </c>
      <c r="S118" s="32">
        <f t="shared" si="18"/>
        <v>30</v>
      </c>
      <c r="T118" s="32">
        <f t="shared" si="18"/>
        <v>32</v>
      </c>
      <c r="U118" s="32">
        <f t="shared" si="18"/>
        <v>50</v>
      </c>
      <c r="V118" s="32">
        <f t="shared" si="18"/>
        <v>146</v>
      </c>
      <c r="W118" s="32">
        <f t="shared" si="18"/>
        <v>15</v>
      </c>
      <c r="X118" s="32">
        <f t="shared" si="18"/>
        <v>16</v>
      </c>
      <c r="Y118" s="32">
        <f t="shared" si="18"/>
        <v>4</v>
      </c>
      <c r="Z118" s="32">
        <f t="shared" si="18"/>
        <v>2</v>
      </c>
      <c r="AA118" s="32">
        <f t="shared" si="18"/>
        <v>0</v>
      </c>
      <c r="AB118" s="32">
        <f t="shared" si="18"/>
        <v>0</v>
      </c>
      <c r="AC118" s="32">
        <f t="shared" si="18"/>
        <v>0</v>
      </c>
      <c r="AD118" s="32">
        <f t="shared" si="18"/>
        <v>0</v>
      </c>
      <c r="AE118" s="32">
        <f t="shared" si="18"/>
        <v>0</v>
      </c>
      <c r="AF118" s="32">
        <f t="shared" si="18"/>
        <v>0</v>
      </c>
      <c r="AG118" s="58">
        <f t="shared" si="7"/>
        <v>401</v>
      </c>
      <c r="AH118" s="58">
        <f t="shared" si="8"/>
        <v>626</v>
      </c>
      <c r="AI118" s="58">
        <f t="shared" si="9"/>
        <v>1027</v>
      </c>
    </row>
    <row r="119" spans="1:35" ht="27.75">
      <c r="A119" s="156"/>
      <c r="B119" s="165"/>
      <c r="C119" s="40" t="s">
        <v>12</v>
      </c>
      <c r="D119" s="36" t="s">
        <v>78</v>
      </c>
      <c r="E119" s="32">
        <f>E117+E115+E113</f>
        <v>88</v>
      </c>
      <c r="F119" s="32">
        <f aca="true" t="shared" si="19" ref="F119:AF119">F117+F115+F113</f>
        <v>101</v>
      </c>
      <c r="G119" s="32">
        <f t="shared" si="19"/>
        <v>94</v>
      </c>
      <c r="H119" s="32">
        <f t="shared" si="19"/>
        <v>109</v>
      </c>
      <c r="I119" s="32">
        <f t="shared" si="19"/>
        <v>364</v>
      </c>
      <c r="J119" s="32">
        <f t="shared" si="19"/>
        <v>749</v>
      </c>
      <c r="K119" s="32">
        <f t="shared" si="19"/>
        <v>123</v>
      </c>
      <c r="L119" s="32">
        <f t="shared" si="19"/>
        <v>184</v>
      </c>
      <c r="M119" s="32">
        <f t="shared" si="19"/>
        <v>86</v>
      </c>
      <c r="N119" s="32">
        <f t="shared" si="19"/>
        <v>106</v>
      </c>
      <c r="O119" s="32">
        <f t="shared" si="19"/>
        <v>61</v>
      </c>
      <c r="P119" s="32">
        <f t="shared" si="19"/>
        <v>92</v>
      </c>
      <c r="Q119" s="32">
        <f t="shared" si="19"/>
        <v>73</v>
      </c>
      <c r="R119" s="32">
        <f t="shared" si="19"/>
        <v>130</v>
      </c>
      <c r="S119" s="32">
        <f t="shared" si="19"/>
        <v>115</v>
      </c>
      <c r="T119" s="32">
        <f t="shared" si="19"/>
        <v>213</v>
      </c>
      <c r="U119" s="32">
        <f t="shared" si="19"/>
        <v>245</v>
      </c>
      <c r="V119" s="32">
        <f t="shared" si="19"/>
        <v>247</v>
      </c>
      <c r="W119" s="32">
        <f t="shared" si="19"/>
        <v>61</v>
      </c>
      <c r="X119" s="32">
        <f t="shared" si="19"/>
        <v>43</v>
      </c>
      <c r="Y119" s="32">
        <f t="shared" si="19"/>
        <v>13</v>
      </c>
      <c r="Z119" s="32">
        <f t="shared" si="19"/>
        <v>8</v>
      </c>
      <c r="AA119" s="32">
        <f t="shared" si="19"/>
        <v>0</v>
      </c>
      <c r="AB119" s="32">
        <f t="shared" si="19"/>
        <v>0</v>
      </c>
      <c r="AC119" s="32">
        <f t="shared" si="19"/>
        <v>0</v>
      </c>
      <c r="AD119" s="32">
        <f t="shared" si="19"/>
        <v>0</v>
      </c>
      <c r="AE119" s="32">
        <f t="shared" si="19"/>
        <v>0</v>
      </c>
      <c r="AF119" s="32">
        <f t="shared" si="19"/>
        <v>0</v>
      </c>
      <c r="AG119" s="58">
        <f t="shared" si="7"/>
        <v>1323</v>
      </c>
      <c r="AH119" s="58">
        <f t="shared" si="8"/>
        <v>1982</v>
      </c>
      <c r="AI119" s="58">
        <f t="shared" si="9"/>
        <v>3305</v>
      </c>
    </row>
    <row r="120" spans="1:35" ht="27.75">
      <c r="A120" s="149" t="s">
        <v>325</v>
      </c>
      <c r="B120" s="150"/>
      <c r="C120" s="34" t="s">
        <v>18</v>
      </c>
      <c r="D120" s="34" t="s">
        <v>1</v>
      </c>
      <c r="E120" s="35">
        <v>0</v>
      </c>
      <c r="F120" s="35">
        <v>0</v>
      </c>
      <c r="G120" s="35">
        <v>0</v>
      </c>
      <c r="H120" s="35">
        <v>0</v>
      </c>
      <c r="I120" s="35">
        <v>12</v>
      </c>
      <c r="J120" s="35">
        <v>8</v>
      </c>
      <c r="K120" s="35">
        <v>7</v>
      </c>
      <c r="L120" s="35">
        <v>29</v>
      </c>
      <c r="M120" s="35">
        <v>61</v>
      </c>
      <c r="N120" s="35">
        <v>7</v>
      </c>
      <c r="O120" s="35">
        <v>5</v>
      </c>
      <c r="P120" s="35">
        <v>5</v>
      </c>
      <c r="Q120" s="35">
        <v>13</v>
      </c>
      <c r="R120" s="35">
        <v>2</v>
      </c>
      <c r="S120" s="35">
        <v>0</v>
      </c>
      <c r="T120" s="35">
        <v>109</v>
      </c>
      <c r="U120" s="35">
        <v>342</v>
      </c>
      <c r="V120" s="35">
        <v>61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1</v>
      </c>
      <c r="AE120" s="35">
        <v>0</v>
      </c>
      <c r="AF120" s="35">
        <v>0</v>
      </c>
      <c r="AG120" s="58">
        <f t="shared" si="7"/>
        <v>440</v>
      </c>
      <c r="AH120" s="58">
        <f t="shared" si="8"/>
        <v>222</v>
      </c>
      <c r="AI120" s="58">
        <f t="shared" si="9"/>
        <v>662</v>
      </c>
    </row>
    <row r="121" spans="1:35" ht="27.75">
      <c r="A121" s="151"/>
      <c r="B121" s="152"/>
      <c r="C121" s="34" t="s">
        <v>18</v>
      </c>
      <c r="D121" s="34" t="s">
        <v>78</v>
      </c>
      <c r="E121" s="35">
        <v>0</v>
      </c>
      <c r="F121" s="35">
        <v>0</v>
      </c>
      <c r="G121" s="35">
        <v>0</v>
      </c>
      <c r="H121" s="35">
        <v>0</v>
      </c>
      <c r="I121" s="35">
        <v>29</v>
      </c>
      <c r="J121" s="35">
        <v>16</v>
      </c>
      <c r="K121" s="35">
        <v>20</v>
      </c>
      <c r="L121" s="35">
        <v>46</v>
      </c>
      <c r="M121" s="35">
        <v>134</v>
      </c>
      <c r="N121" s="35">
        <v>141</v>
      </c>
      <c r="O121" s="35">
        <v>14</v>
      </c>
      <c r="P121" s="35">
        <v>36</v>
      </c>
      <c r="Q121" s="35">
        <v>26</v>
      </c>
      <c r="R121" s="35">
        <v>32</v>
      </c>
      <c r="S121" s="35">
        <v>2</v>
      </c>
      <c r="T121" s="35">
        <v>109</v>
      </c>
      <c r="U121" s="35">
        <v>594</v>
      </c>
      <c r="V121" s="35">
        <v>954</v>
      </c>
      <c r="W121" s="35">
        <v>9</v>
      </c>
      <c r="X121" s="35">
        <v>1</v>
      </c>
      <c r="Y121" s="35">
        <v>3</v>
      </c>
      <c r="Z121" s="35">
        <v>1</v>
      </c>
      <c r="AA121" s="35">
        <v>0</v>
      </c>
      <c r="AB121" s="35">
        <v>0</v>
      </c>
      <c r="AC121" s="35">
        <v>0</v>
      </c>
      <c r="AD121" s="35">
        <v>1</v>
      </c>
      <c r="AE121" s="35">
        <v>0</v>
      </c>
      <c r="AF121" s="35">
        <v>0</v>
      </c>
      <c r="AG121" s="58">
        <f t="shared" si="7"/>
        <v>831</v>
      </c>
      <c r="AH121" s="58">
        <f t="shared" si="8"/>
        <v>1337</v>
      </c>
      <c r="AI121" s="58">
        <f t="shared" si="9"/>
        <v>2168</v>
      </c>
    </row>
    <row r="122" spans="1:35" ht="27.75">
      <c r="A122" s="153" t="s">
        <v>80</v>
      </c>
      <c r="B122" s="150"/>
      <c r="C122" s="34" t="s">
        <v>12</v>
      </c>
      <c r="D122" s="34" t="s">
        <v>1</v>
      </c>
      <c r="E122" s="35">
        <v>0</v>
      </c>
      <c r="F122" s="35">
        <v>0</v>
      </c>
      <c r="G122" s="35">
        <v>0</v>
      </c>
      <c r="H122" s="35">
        <v>0</v>
      </c>
      <c r="I122" s="35">
        <v>300</v>
      </c>
      <c r="J122" s="35">
        <v>405</v>
      </c>
      <c r="K122" s="35">
        <v>2</v>
      </c>
      <c r="L122" s="35">
        <v>3</v>
      </c>
      <c r="M122" s="35">
        <v>18</v>
      </c>
      <c r="N122" s="35">
        <v>10</v>
      </c>
      <c r="O122" s="35">
        <v>1</v>
      </c>
      <c r="P122" s="35">
        <v>1</v>
      </c>
      <c r="Q122" s="35">
        <v>1</v>
      </c>
      <c r="R122" s="35">
        <v>1</v>
      </c>
      <c r="S122" s="35">
        <v>6</v>
      </c>
      <c r="T122" s="35">
        <v>8</v>
      </c>
      <c r="U122" s="35">
        <v>36</v>
      </c>
      <c r="V122" s="35">
        <v>52</v>
      </c>
      <c r="W122" s="35">
        <v>4</v>
      </c>
      <c r="X122" s="35">
        <v>1</v>
      </c>
      <c r="Y122" s="35">
        <v>2</v>
      </c>
      <c r="Z122" s="35">
        <v>1</v>
      </c>
      <c r="AA122" s="35">
        <v>1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58">
        <f t="shared" si="7"/>
        <v>371</v>
      </c>
      <c r="AH122" s="58">
        <f t="shared" si="8"/>
        <v>482</v>
      </c>
      <c r="AI122" s="58">
        <f t="shared" si="9"/>
        <v>853</v>
      </c>
    </row>
    <row r="123" spans="1:35" ht="27.75">
      <c r="A123" s="151"/>
      <c r="B123" s="152"/>
      <c r="C123" s="34" t="s">
        <v>12</v>
      </c>
      <c r="D123" s="34" t="s">
        <v>78</v>
      </c>
      <c r="E123" s="35">
        <v>0</v>
      </c>
      <c r="F123" s="35">
        <v>0</v>
      </c>
      <c r="G123" s="35">
        <v>0</v>
      </c>
      <c r="H123" s="35">
        <v>0</v>
      </c>
      <c r="I123" s="35">
        <v>732</v>
      </c>
      <c r="J123" s="35">
        <v>1124</v>
      </c>
      <c r="K123" s="35">
        <v>5</v>
      </c>
      <c r="L123" s="35">
        <v>10</v>
      </c>
      <c r="M123" s="35">
        <v>44</v>
      </c>
      <c r="N123" s="35">
        <v>30</v>
      </c>
      <c r="O123" s="35">
        <v>2</v>
      </c>
      <c r="P123" s="35">
        <v>3</v>
      </c>
      <c r="Q123" s="35">
        <v>2</v>
      </c>
      <c r="R123" s="35">
        <v>4</v>
      </c>
      <c r="S123" s="35">
        <v>13</v>
      </c>
      <c r="T123" s="35">
        <v>24</v>
      </c>
      <c r="U123" s="35">
        <v>143</v>
      </c>
      <c r="V123" s="35">
        <v>256</v>
      </c>
      <c r="W123" s="35">
        <v>10</v>
      </c>
      <c r="X123" s="35">
        <v>5</v>
      </c>
      <c r="Y123" s="35">
        <v>6</v>
      </c>
      <c r="Z123" s="35">
        <v>4</v>
      </c>
      <c r="AA123" s="35">
        <v>1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58">
        <f t="shared" si="7"/>
        <v>958</v>
      </c>
      <c r="AH123" s="58">
        <f t="shared" si="8"/>
        <v>1460</v>
      </c>
      <c r="AI123" s="58">
        <f t="shared" si="9"/>
        <v>2418</v>
      </c>
    </row>
    <row r="124" spans="1:35" ht="27.75">
      <c r="A124" s="153" t="s">
        <v>104</v>
      </c>
      <c r="B124" s="150"/>
      <c r="C124" s="34" t="s">
        <v>12</v>
      </c>
      <c r="D124" s="34" t="s">
        <v>1</v>
      </c>
      <c r="E124" s="35">
        <v>0</v>
      </c>
      <c r="F124" s="35">
        <v>0</v>
      </c>
      <c r="G124" s="35">
        <v>0</v>
      </c>
      <c r="H124" s="35">
        <v>0</v>
      </c>
      <c r="I124" s="35">
        <v>29</v>
      </c>
      <c r="J124" s="35">
        <v>55</v>
      </c>
      <c r="K124" s="35">
        <v>1</v>
      </c>
      <c r="L124" s="35">
        <v>2</v>
      </c>
      <c r="M124" s="35">
        <v>2</v>
      </c>
      <c r="N124" s="35">
        <v>2</v>
      </c>
      <c r="O124" s="35">
        <v>2</v>
      </c>
      <c r="P124" s="35">
        <v>0</v>
      </c>
      <c r="Q124" s="35">
        <v>1</v>
      </c>
      <c r="R124" s="35">
        <v>1</v>
      </c>
      <c r="S124" s="35">
        <v>1</v>
      </c>
      <c r="T124" s="35">
        <v>0</v>
      </c>
      <c r="U124" s="35">
        <v>4</v>
      </c>
      <c r="V124" s="35">
        <v>8</v>
      </c>
      <c r="W124" s="35">
        <v>1</v>
      </c>
      <c r="X124" s="35">
        <v>0</v>
      </c>
      <c r="Y124" s="35">
        <v>1</v>
      </c>
      <c r="Z124" s="35">
        <v>1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58">
        <f t="shared" si="7"/>
        <v>42</v>
      </c>
      <c r="AH124" s="58">
        <f t="shared" si="8"/>
        <v>69</v>
      </c>
      <c r="AI124" s="58">
        <f t="shared" si="9"/>
        <v>111</v>
      </c>
    </row>
    <row r="125" spans="1:35" ht="27.75">
      <c r="A125" s="151"/>
      <c r="B125" s="152"/>
      <c r="C125" s="34" t="s">
        <v>12</v>
      </c>
      <c r="D125" s="34" t="s">
        <v>78</v>
      </c>
      <c r="E125" s="35">
        <v>2</v>
      </c>
      <c r="F125" s="35">
        <v>6</v>
      </c>
      <c r="G125" s="35">
        <v>0</v>
      </c>
      <c r="H125" s="35">
        <v>0</v>
      </c>
      <c r="I125" s="35">
        <v>169</v>
      </c>
      <c r="J125" s="35">
        <v>486</v>
      </c>
      <c r="K125" s="35">
        <v>7</v>
      </c>
      <c r="L125" s="35">
        <v>7</v>
      </c>
      <c r="M125" s="35">
        <v>20</v>
      </c>
      <c r="N125" s="35">
        <v>15</v>
      </c>
      <c r="O125" s="35">
        <v>5</v>
      </c>
      <c r="P125" s="35">
        <v>4</v>
      </c>
      <c r="Q125" s="35">
        <v>5</v>
      </c>
      <c r="R125" s="35">
        <v>6</v>
      </c>
      <c r="S125" s="35">
        <v>3</v>
      </c>
      <c r="T125" s="35">
        <v>0</v>
      </c>
      <c r="U125" s="35">
        <v>31</v>
      </c>
      <c r="V125" s="35">
        <v>25</v>
      </c>
      <c r="W125" s="35">
        <v>3</v>
      </c>
      <c r="X125" s="35">
        <v>9</v>
      </c>
      <c r="Y125" s="35">
        <v>5</v>
      </c>
      <c r="Z125" s="35">
        <v>6</v>
      </c>
      <c r="AA125" s="35">
        <v>1</v>
      </c>
      <c r="AB125" s="35">
        <v>0</v>
      </c>
      <c r="AC125" s="35">
        <v>0</v>
      </c>
      <c r="AD125" s="35">
        <v>2</v>
      </c>
      <c r="AE125" s="35">
        <v>0</v>
      </c>
      <c r="AF125" s="35">
        <v>0</v>
      </c>
      <c r="AG125" s="58">
        <f t="shared" si="7"/>
        <v>251</v>
      </c>
      <c r="AH125" s="58">
        <f t="shared" si="8"/>
        <v>566</v>
      </c>
      <c r="AI125" s="58">
        <f t="shared" si="9"/>
        <v>817</v>
      </c>
    </row>
    <row r="126" spans="1:35" ht="27.75">
      <c r="A126" s="153" t="s">
        <v>105</v>
      </c>
      <c r="B126" s="150"/>
      <c r="C126" s="34" t="s">
        <v>12</v>
      </c>
      <c r="D126" s="34" t="s">
        <v>1</v>
      </c>
      <c r="E126" s="35">
        <v>2</v>
      </c>
      <c r="F126" s="35">
        <v>2</v>
      </c>
      <c r="G126" s="35">
        <v>0</v>
      </c>
      <c r="H126" s="35">
        <v>0</v>
      </c>
      <c r="I126" s="35">
        <v>22</v>
      </c>
      <c r="J126" s="35">
        <v>6</v>
      </c>
      <c r="K126" s="35">
        <v>5</v>
      </c>
      <c r="L126" s="35">
        <v>2</v>
      </c>
      <c r="M126" s="35">
        <v>1</v>
      </c>
      <c r="N126" s="35">
        <v>1</v>
      </c>
      <c r="O126" s="35">
        <v>1</v>
      </c>
      <c r="P126" s="35">
        <v>2</v>
      </c>
      <c r="Q126" s="35">
        <v>1</v>
      </c>
      <c r="R126" s="35">
        <v>2</v>
      </c>
      <c r="S126" s="35">
        <v>3</v>
      </c>
      <c r="T126" s="35">
        <v>1</v>
      </c>
      <c r="U126" s="35">
        <v>12</v>
      </c>
      <c r="V126" s="35">
        <v>10</v>
      </c>
      <c r="W126" s="35">
        <v>0</v>
      </c>
      <c r="X126" s="35">
        <v>0</v>
      </c>
      <c r="Y126" s="35">
        <v>2</v>
      </c>
      <c r="Z126" s="35">
        <v>0</v>
      </c>
      <c r="AA126" s="35">
        <v>1</v>
      </c>
      <c r="AB126" s="35">
        <v>1</v>
      </c>
      <c r="AC126" s="35">
        <v>2</v>
      </c>
      <c r="AD126" s="35">
        <v>3</v>
      </c>
      <c r="AE126" s="35">
        <v>1</v>
      </c>
      <c r="AF126" s="35">
        <v>0</v>
      </c>
      <c r="AG126" s="58">
        <f t="shared" si="7"/>
        <v>53</v>
      </c>
      <c r="AH126" s="58">
        <f t="shared" si="8"/>
        <v>30</v>
      </c>
      <c r="AI126" s="58">
        <f t="shared" si="9"/>
        <v>83</v>
      </c>
    </row>
    <row r="127" spans="1:35" ht="27.75">
      <c r="A127" s="151"/>
      <c r="B127" s="152"/>
      <c r="C127" s="34" t="s">
        <v>12</v>
      </c>
      <c r="D127" s="34" t="s">
        <v>78</v>
      </c>
      <c r="E127" s="35">
        <v>7</v>
      </c>
      <c r="F127" s="35">
        <v>5</v>
      </c>
      <c r="G127" s="35">
        <v>0</v>
      </c>
      <c r="H127" s="35">
        <v>0</v>
      </c>
      <c r="I127" s="35">
        <v>127</v>
      </c>
      <c r="J127" s="35">
        <v>38</v>
      </c>
      <c r="K127" s="35">
        <v>13</v>
      </c>
      <c r="L127" s="35">
        <v>7</v>
      </c>
      <c r="M127" s="35">
        <v>29</v>
      </c>
      <c r="N127" s="35">
        <v>16</v>
      </c>
      <c r="O127" s="35">
        <v>2</v>
      </c>
      <c r="P127" s="35">
        <v>4</v>
      </c>
      <c r="Q127" s="35">
        <v>2</v>
      </c>
      <c r="R127" s="35">
        <v>5</v>
      </c>
      <c r="S127" s="35">
        <v>8</v>
      </c>
      <c r="T127" s="35">
        <v>2</v>
      </c>
      <c r="U127" s="35">
        <v>94</v>
      </c>
      <c r="V127" s="35">
        <v>27</v>
      </c>
      <c r="W127" s="35">
        <v>2</v>
      </c>
      <c r="X127" s="35">
        <v>1</v>
      </c>
      <c r="Y127" s="35">
        <v>3</v>
      </c>
      <c r="Z127" s="35">
        <v>1</v>
      </c>
      <c r="AA127" s="35">
        <v>3</v>
      </c>
      <c r="AB127" s="35">
        <v>1</v>
      </c>
      <c r="AC127" s="35">
        <v>22</v>
      </c>
      <c r="AD127" s="35">
        <v>6</v>
      </c>
      <c r="AE127" s="35">
        <v>2</v>
      </c>
      <c r="AF127" s="35">
        <v>0</v>
      </c>
      <c r="AG127" s="58">
        <f t="shared" si="7"/>
        <v>314</v>
      </c>
      <c r="AH127" s="58">
        <f t="shared" si="8"/>
        <v>113</v>
      </c>
      <c r="AI127" s="58">
        <f t="shared" si="9"/>
        <v>427</v>
      </c>
    </row>
    <row r="128" spans="1:35" ht="27.75">
      <c r="A128" s="153" t="s">
        <v>309</v>
      </c>
      <c r="B128" s="150"/>
      <c r="C128" s="34" t="s">
        <v>18</v>
      </c>
      <c r="D128" s="34" t="s">
        <v>1</v>
      </c>
      <c r="E128" s="35">
        <v>1</v>
      </c>
      <c r="F128" s="35">
        <v>0</v>
      </c>
      <c r="G128" s="35">
        <v>5</v>
      </c>
      <c r="H128" s="35">
        <v>0</v>
      </c>
      <c r="I128" s="35">
        <v>13</v>
      </c>
      <c r="J128" s="35">
        <v>0</v>
      </c>
      <c r="K128" s="35">
        <v>9</v>
      </c>
      <c r="L128" s="35">
        <v>0</v>
      </c>
      <c r="M128" s="35">
        <v>10</v>
      </c>
      <c r="N128" s="35">
        <v>0</v>
      </c>
      <c r="O128" s="35">
        <v>1</v>
      </c>
      <c r="P128" s="35">
        <v>0</v>
      </c>
      <c r="Q128" s="35">
        <v>0</v>
      </c>
      <c r="R128" s="35">
        <v>0</v>
      </c>
      <c r="S128" s="35">
        <v>30</v>
      </c>
      <c r="T128" s="35">
        <v>0</v>
      </c>
      <c r="U128" s="35">
        <v>5</v>
      </c>
      <c r="V128" s="35">
        <v>0</v>
      </c>
      <c r="W128" s="35">
        <v>1</v>
      </c>
      <c r="X128" s="35">
        <v>0</v>
      </c>
      <c r="Y128" s="35">
        <v>2</v>
      </c>
      <c r="Z128" s="35">
        <v>0</v>
      </c>
      <c r="AA128" s="35">
        <v>2</v>
      </c>
      <c r="AB128" s="35">
        <v>0</v>
      </c>
      <c r="AC128" s="35">
        <v>4</v>
      </c>
      <c r="AD128" s="35">
        <v>0</v>
      </c>
      <c r="AE128" s="35">
        <v>0</v>
      </c>
      <c r="AF128" s="35">
        <v>0</v>
      </c>
      <c r="AG128" s="58">
        <f t="shared" si="7"/>
        <v>83</v>
      </c>
      <c r="AH128" s="58">
        <f t="shared" si="8"/>
        <v>0</v>
      </c>
      <c r="AI128" s="58">
        <f t="shared" si="9"/>
        <v>83</v>
      </c>
    </row>
    <row r="129" spans="1:35" ht="27.75">
      <c r="A129" s="151"/>
      <c r="B129" s="152"/>
      <c r="C129" s="34" t="s">
        <v>18</v>
      </c>
      <c r="D129" s="34" t="s">
        <v>78</v>
      </c>
      <c r="E129" s="35">
        <v>1</v>
      </c>
      <c r="F129" s="35">
        <v>0</v>
      </c>
      <c r="G129" s="35">
        <v>5</v>
      </c>
      <c r="H129" s="35">
        <v>0</v>
      </c>
      <c r="I129" s="35">
        <v>13</v>
      </c>
      <c r="J129" s="35">
        <v>0</v>
      </c>
      <c r="K129" s="35">
        <v>9</v>
      </c>
      <c r="L129" s="35">
        <v>0</v>
      </c>
      <c r="M129" s="35">
        <v>10</v>
      </c>
      <c r="N129" s="35">
        <v>0</v>
      </c>
      <c r="O129" s="35">
        <v>1</v>
      </c>
      <c r="P129" s="35">
        <v>0</v>
      </c>
      <c r="Q129" s="35">
        <v>0</v>
      </c>
      <c r="R129" s="35">
        <v>0</v>
      </c>
      <c r="S129" s="35">
        <v>30</v>
      </c>
      <c r="T129" s="35">
        <v>0</v>
      </c>
      <c r="U129" s="35">
        <v>5</v>
      </c>
      <c r="V129" s="35">
        <v>0</v>
      </c>
      <c r="W129" s="35">
        <v>1</v>
      </c>
      <c r="X129" s="35">
        <v>0</v>
      </c>
      <c r="Y129" s="35">
        <v>2</v>
      </c>
      <c r="Z129" s="35">
        <v>0</v>
      </c>
      <c r="AA129" s="35">
        <v>2</v>
      </c>
      <c r="AB129" s="35">
        <v>0</v>
      </c>
      <c r="AC129" s="35">
        <v>4</v>
      </c>
      <c r="AD129" s="35">
        <v>0</v>
      </c>
      <c r="AE129" s="35">
        <v>0</v>
      </c>
      <c r="AF129" s="35">
        <v>0</v>
      </c>
      <c r="AG129" s="58">
        <f t="shared" si="7"/>
        <v>83</v>
      </c>
      <c r="AH129" s="58">
        <f t="shared" si="8"/>
        <v>0</v>
      </c>
      <c r="AI129" s="58">
        <f t="shared" si="9"/>
        <v>83</v>
      </c>
    </row>
    <row r="130" spans="1:35" ht="27.75">
      <c r="A130" s="154" t="s">
        <v>0</v>
      </c>
      <c r="B130" s="157" t="s">
        <v>12</v>
      </c>
      <c r="C130" s="40" t="s">
        <v>12</v>
      </c>
      <c r="D130" s="36" t="s">
        <v>1</v>
      </c>
      <c r="E130" s="32">
        <f>E4+E6+E8+E10+E12+E28+E46+E48+E50+E54+E56+E78+E100+E108+E118+E122+E124+E126</f>
        <v>275</v>
      </c>
      <c r="F130" s="32">
        <f aca="true" t="shared" si="20" ref="F130:AF130">F4+F6+F8+F10+F12+F28+F46+F48+F50+F54+F56+F78+F100+F108+F118+F122+F124+F126</f>
        <v>114</v>
      </c>
      <c r="G130" s="32">
        <f t="shared" si="20"/>
        <v>34</v>
      </c>
      <c r="H130" s="32">
        <f t="shared" si="20"/>
        <v>34</v>
      </c>
      <c r="I130" s="32">
        <f t="shared" si="20"/>
        <v>4379</v>
      </c>
      <c r="J130" s="32">
        <f t="shared" si="20"/>
        <v>3988</v>
      </c>
      <c r="K130" s="32">
        <f t="shared" si="20"/>
        <v>225</v>
      </c>
      <c r="L130" s="32">
        <f t="shared" si="20"/>
        <v>130</v>
      </c>
      <c r="M130" s="32">
        <f t="shared" si="20"/>
        <v>548</v>
      </c>
      <c r="N130" s="32">
        <f t="shared" si="20"/>
        <v>379</v>
      </c>
      <c r="O130" s="32">
        <f t="shared" si="20"/>
        <v>207</v>
      </c>
      <c r="P130" s="32">
        <f t="shared" si="20"/>
        <v>94</v>
      </c>
      <c r="Q130" s="32">
        <f t="shared" si="20"/>
        <v>119</v>
      </c>
      <c r="R130" s="32">
        <f t="shared" si="20"/>
        <v>89</v>
      </c>
      <c r="S130" s="32">
        <f t="shared" si="20"/>
        <v>242</v>
      </c>
      <c r="T130" s="32">
        <f t="shared" si="20"/>
        <v>184</v>
      </c>
      <c r="U130" s="32">
        <f t="shared" si="20"/>
        <v>1259</v>
      </c>
      <c r="V130" s="32">
        <f t="shared" si="20"/>
        <v>1318</v>
      </c>
      <c r="W130" s="32">
        <f t="shared" si="20"/>
        <v>351</v>
      </c>
      <c r="X130" s="32">
        <f t="shared" si="20"/>
        <v>474</v>
      </c>
      <c r="Y130" s="32">
        <f t="shared" si="20"/>
        <v>326</v>
      </c>
      <c r="Z130" s="32">
        <f t="shared" si="20"/>
        <v>270</v>
      </c>
      <c r="AA130" s="32">
        <f t="shared" si="20"/>
        <v>47</v>
      </c>
      <c r="AB130" s="32">
        <f t="shared" si="20"/>
        <v>53</v>
      </c>
      <c r="AC130" s="32">
        <f t="shared" si="20"/>
        <v>102</v>
      </c>
      <c r="AD130" s="32">
        <f t="shared" si="20"/>
        <v>60</v>
      </c>
      <c r="AE130" s="32">
        <f t="shared" si="20"/>
        <v>24</v>
      </c>
      <c r="AF130" s="32">
        <f t="shared" si="20"/>
        <v>2</v>
      </c>
      <c r="AG130" s="58">
        <f t="shared" si="7"/>
        <v>8138</v>
      </c>
      <c r="AH130" s="58">
        <f t="shared" si="8"/>
        <v>7189</v>
      </c>
      <c r="AI130" s="58">
        <f t="shared" si="9"/>
        <v>15327</v>
      </c>
    </row>
    <row r="131" spans="1:35" ht="27.75">
      <c r="A131" s="155"/>
      <c r="B131" s="158"/>
      <c r="C131" s="40" t="s">
        <v>12</v>
      </c>
      <c r="D131" s="36" t="s">
        <v>78</v>
      </c>
      <c r="E131" s="32">
        <f>+E5+E7+E9+E11+E13+E29+E47+E49+E51+E55+E57+E79+E101+E109+E119+E123+E125+E127</f>
        <v>1227</v>
      </c>
      <c r="F131" s="32">
        <f aca="true" t="shared" si="21" ref="F131:AF131">+F5+F7+F9+F11+F13+F29+F47+F49+F51+F55+F57+F79+F101+F109+F119+F123+F125+F127</f>
        <v>691</v>
      </c>
      <c r="G131" s="32">
        <f t="shared" si="21"/>
        <v>123</v>
      </c>
      <c r="H131" s="32">
        <f t="shared" si="21"/>
        <v>998</v>
      </c>
      <c r="I131" s="32">
        <f t="shared" si="21"/>
        <v>18831</v>
      </c>
      <c r="J131" s="32">
        <f t="shared" si="21"/>
        <v>15800</v>
      </c>
      <c r="K131" s="32">
        <f t="shared" si="21"/>
        <v>1009</v>
      </c>
      <c r="L131" s="32">
        <f t="shared" si="21"/>
        <v>599</v>
      </c>
      <c r="M131" s="32">
        <f t="shared" si="21"/>
        <v>2402</v>
      </c>
      <c r="N131" s="32">
        <f t="shared" si="21"/>
        <v>1446</v>
      </c>
      <c r="O131" s="32">
        <f t="shared" si="21"/>
        <v>561</v>
      </c>
      <c r="P131" s="32">
        <f t="shared" si="21"/>
        <v>319</v>
      </c>
      <c r="Q131" s="32">
        <f t="shared" si="21"/>
        <v>511</v>
      </c>
      <c r="R131" s="32">
        <f t="shared" si="21"/>
        <v>363</v>
      </c>
      <c r="S131" s="32">
        <f t="shared" si="21"/>
        <v>933</v>
      </c>
      <c r="T131" s="32">
        <f t="shared" si="21"/>
        <v>834</v>
      </c>
      <c r="U131" s="32">
        <f t="shared" si="21"/>
        <v>5621</v>
      </c>
      <c r="V131" s="32">
        <f t="shared" si="21"/>
        <v>4405</v>
      </c>
      <c r="W131" s="32">
        <f t="shared" si="21"/>
        <v>1650</v>
      </c>
      <c r="X131" s="32">
        <f t="shared" si="21"/>
        <v>1331</v>
      </c>
      <c r="Y131" s="32">
        <f t="shared" si="21"/>
        <v>1258</v>
      </c>
      <c r="Z131" s="32">
        <f t="shared" si="21"/>
        <v>767</v>
      </c>
      <c r="AA131" s="32">
        <f t="shared" si="21"/>
        <v>274</v>
      </c>
      <c r="AB131" s="32">
        <f t="shared" si="21"/>
        <v>130</v>
      </c>
      <c r="AC131" s="32">
        <f t="shared" si="21"/>
        <v>503</v>
      </c>
      <c r="AD131" s="32">
        <f t="shared" si="21"/>
        <v>150</v>
      </c>
      <c r="AE131" s="32">
        <f t="shared" si="21"/>
        <v>106</v>
      </c>
      <c r="AF131" s="32">
        <f t="shared" si="21"/>
        <v>15</v>
      </c>
      <c r="AG131" s="58">
        <f t="shared" si="7"/>
        <v>35009</v>
      </c>
      <c r="AH131" s="58">
        <f t="shared" si="8"/>
        <v>27848</v>
      </c>
      <c r="AI131" s="58">
        <f t="shared" si="9"/>
        <v>62857</v>
      </c>
    </row>
    <row r="132" spans="1:35" ht="27.75">
      <c r="A132" s="155"/>
      <c r="B132" s="157" t="s">
        <v>18</v>
      </c>
      <c r="C132" s="40" t="s">
        <v>18</v>
      </c>
      <c r="D132" s="36" t="s">
        <v>1</v>
      </c>
      <c r="E132" s="32">
        <f aca="true" t="shared" si="22" ref="E132:AF132">+E52+E86+E106+E110+E120+E128</f>
        <v>75</v>
      </c>
      <c r="F132" s="32">
        <f t="shared" si="22"/>
        <v>10</v>
      </c>
      <c r="G132" s="32">
        <f t="shared" si="22"/>
        <v>28</v>
      </c>
      <c r="H132" s="32">
        <f t="shared" si="22"/>
        <v>3</v>
      </c>
      <c r="I132" s="32">
        <f t="shared" si="22"/>
        <v>91</v>
      </c>
      <c r="J132" s="32">
        <f t="shared" si="22"/>
        <v>26</v>
      </c>
      <c r="K132" s="32">
        <f t="shared" si="22"/>
        <v>40</v>
      </c>
      <c r="L132" s="32">
        <f t="shared" si="22"/>
        <v>34</v>
      </c>
      <c r="M132" s="32">
        <f t="shared" si="22"/>
        <v>108</v>
      </c>
      <c r="N132" s="32">
        <f t="shared" si="22"/>
        <v>19</v>
      </c>
      <c r="O132" s="32">
        <f t="shared" si="22"/>
        <v>29</v>
      </c>
      <c r="P132" s="32">
        <f t="shared" si="22"/>
        <v>12</v>
      </c>
      <c r="Q132" s="32">
        <f t="shared" si="22"/>
        <v>30</v>
      </c>
      <c r="R132" s="32">
        <f t="shared" si="22"/>
        <v>7</v>
      </c>
      <c r="S132" s="32">
        <f t="shared" si="22"/>
        <v>47</v>
      </c>
      <c r="T132" s="32">
        <f t="shared" si="22"/>
        <v>141</v>
      </c>
      <c r="U132" s="32">
        <f t="shared" si="22"/>
        <v>698</v>
      </c>
      <c r="V132" s="32">
        <f t="shared" si="22"/>
        <v>819</v>
      </c>
      <c r="W132" s="32">
        <f t="shared" si="22"/>
        <v>78</v>
      </c>
      <c r="X132" s="32">
        <f t="shared" si="22"/>
        <v>202</v>
      </c>
      <c r="Y132" s="32">
        <f t="shared" si="22"/>
        <v>4</v>
      </c>
      <c r="Z132" s="32">
        <f t="shared" si="22"/>
        <v>3</v>
      </c>
      <c r="AA132" s="32">
        <f t="shared" si="22"/>
        <v>11</v>
      </c>
      <c r="AB132" s="32">
        <f t="shared" si="22"/>
        <v>3</v>
      </c>
      <c r="AC132" s="32">
        <f t="shared" si="22"/>
        <v>9</v>
      </c>
      <c r="AD132" s="32">
        <f t="shared" si="22"/>
        <v>4</v>
      </c>
      <c r="AE132" s="32">
        <f t="shared" si="22"/>
        <v>0</v>
      </c>
      <c r="AF132" s="32">
        <f t="shared" si="22"/>
        <v>1</v>
      </c>
      <c r="AG132" s="58">
        <f t="shared" si="7"/>
        <v>1248</v>
      </c>
      <c r="AH132" s="58">
        <f t="shared" si="8"/>
        <v>1284</v>
      </c>
      <c r="AI132" s="58">
        <f t="shared" si="9"/>
        <v>2532</v>
      </c>
    </row>
    <row r="133" spans="1:35" ht="27.75">
      <c r="A133" s="156"/>
      <c r="B133" s="158"/>
      <c r="C133" s="40" t="s">
        <v>18</v>
      </c>
      <c r="D133" s="36" t="s">
        <v>78</v>
      </c>
      <c r="E133" s="32">
        <f>+E53+E87+E107+E111+E121+E129</f>
        <v>354</v>
      </c>
      <c r="F133" s="32">
        <f aca="true" t="shared" si="23" ref="F133:AF133">+F53+F87+F107+F111+F121+F129</f>
        <v>126</v>
      </c>
      <c r="G133" s="32">
        <f t="shared" si="23"/>
        <v>68</v>
      </c>
      <c r="H133" s="32">
        <f t="shared" si="23"/>
        <v>9</v>
      </c>
      <c r="I133" s="32">
        <f t="shared" si="23"/>
        <v>337</v>
      </c>
      <c r="J133" s="32">
        <f t="shared" si="23"/>
        <v>140</v>
      </c>
      <c r="K133" s="32">
        <f t="shared" si="23"/>
        <v>160</v>
      </c>
      <c r="L133" s="32">
        <f t="shared" si="23"/>
        <v>81</v>
      </c>
      <c r="M133" s="32">
        <f t="shared" si="23"/>
        <v>334</v>
      </c>
      <c r="N133" s="32">
        <f t="shared" si="23"/>
        <v>201</v>
      </c>
      <c r="O133" s="32">
        <f t="shared" si="23"/>
        <v>102</v>
      </c>
      <c r="P133" s="32">
        <f t="shared" si="23"/>
        <v>66</v>
      </c>
      <c r="Q133" s="32">
        <f t="shared" si="23"/>
        <v>80</v>
      </c>
      <c r="R133" s="32">
        <f t="shared" si="23"/>
        <v>51</v>
      </c>
      <c r="S133" s="32">
        <f t="shared" si="23"/>
        <v>74</v>
      </c>
      <c r="T133" s="32">
        <f t="shared" si="23"/>
        <v>156</v>
      </c>
      <c r="U133" s="32">
        <f t="shared" si="23"/>
        <v>3483</v>
      </c>
      <c r="V133" s="32">
        <f t="shared" si="23"/>
        <v>4394</v>
      </c>
      <c r="W133" s="32">
        <f t="shared" si="23"/>
        <v>139</v>
      </c>
      <c r="X133" s="32">
        <f t="shared" si="23"/>
        <v>246</v>
      </c>
      <c r="Y133" s="32">
        <f t="shared" si="23"/>
        <v>37</v>
      </c>
      <c r="Z133" s="32">
        <f t="shared" si="23"/>
        <v>22</v>
      </c>
      <c r="AA133" s="32">
        <f t="shared" si="23"/>
        <v>26</v>
      </c>
      <c r="AB133" s="32">
        <f t="shared" si="23"/>
        <v>3</v>
      </c>
      <c r="AC133" s="32">
        <f t="shared" si="23"/>
        <v>28</v>
      </c>
      <c r="AD133" s="32">
        <f t="shared" si="23"/>
        <v>7</v>
      </c>
      <c r="AE133" s="32">
        <f t="shared" si="23"/>
        <v>2</v>
      </c>
      <c r="AF133" s="32">
        <f t="shared" si="23"/>
        <v>1</v>
      </c>
      <c r="AG133" s="58">
        <f aca="true" t="shared" si="24" ref="AG133:AH135">AE133+AC133+AA133+Y133+W133+U133+S133+Q133+O133+M133+K133+I133+G133+E133</f>
        <v>5224</v>
      </c>
      <c r="AH133" s="58">
        <f t="shared" si="24"/>
        <v>5503</v>
      </c>
      <c r="AI133" s="58">
        <f>AH133+AG133</f>
        <v>10727</v>
      </c>
    </row>
    <row r="134" spans="1:35" ht="27.75">
      <c r="A134" s="136" t="s">
        <v>115</v>
      </c>
      <c r="B134" s="137"/>
      <c r="C134" s="138"/>
      <c r="D134" s="36" t="s">
        <v>1</v>
      </c>
      <c r="E134" s="32">
        <f>+E130+E132</f>
        <v>350</v>
      </c>
      <c r="F134" s="32">
        <f aca="true" t="shared" si="25" ref="F134:AF134">+F130+F132</f>
        <v>124</v>
      </c>
      <c r="G134" s="32">
        <f t="shared" si="25"/>
        <v>62</v>
      </c>
      <c r="H134" s="32">
        <f t="shared" si="25"/>
        <v>37</v>
      </c>
      <c r="I134" s="32">
        <f t="shared" si="25"/>
        <v>4470</v>
      </c>
      <c r="J134" s="32">
        <f t="shared" si="25"/>
        <v>4014</v>
      </c>
      <c r="K134" s="32">
        <f t="shared" si="25"/>
        <v>265</v>
      </c>
      <c r="L134" s="32">
        <f t="shared" si="25"/>
        <v>164</v>
      </c>
      <c r="M134" s="32">
        <f t="shared" si="25"/>
        <v>656</v>
      </c>
      <c r="N134" s="32">
        <f t="shared" si="25"/>
        <v>398</v>
      </c>
      <c r="O134" s="32">
        <f t="shared" si="25"/>
        <v>236</v>
      </c>
      <c r="P134" s="32">
        <f t="shared" si="25"/>
        <v>106</v>
      </c>
      <c r="Q134" s="32">
        <f t="shared" si="25"/>
        <v>149</v>
      </c>
      <c r="R134" s="32">
        <f t="shared" si="25"/>
        <v>96</v>
      </c>
      <c r="S134" s="32">
        <f t="shared" si="25"/>
        <v>289</v>
      </c>
      <c r="T134" s="32">
        <f t="shared" si="25"/>
        <v>325</v>
      </c>
      <c r="U134" s="32">
        <f t="shared" si="25"/>
        <v>1957</v>
      </c>
      <c r="V134" s="32">
        <f t="shared" si="25"/>
        <v>2137</v>
      </c>
      <c r="W134" s="32">
        <f t="shared" si="25"/>
        <v>429</v>
      </c>
      <c r="X134" s="32">
        <f t="shared" si="25"/>
        <v>676</v>
      </c>
      <c r="Y134" s="32">
        <f t="shared" si="25"/>
        <v>330</v>
      </c>
      <c r="Z134" s="32">
        <f t="shared" si="25"/>
        <v>273</v>
      </c>
      <c r="AA134" s="32">
        <f t="shared" si="25"/>
        <v>58</v>
      </c>
      <c r="AB134" s="32">
        <f t="shared" si="25"/>
        <v>56</v>
      </c>
      <c r="AC134" s="32">
        <f t="shared" si="25"/>
        <v>111</v>
      </c>
      <c r="AD134" s="32">
        <f t="shared" si="25"/>
        <v>64</v>
      </c>
      <c r="AE134" s="32">
        <f t="shared" si="25"/>
        <v>24</v>
      </c>
      <c r="AF134" s="32">
        <f t="shared" si="25"/>
        <v>3</v>
      </c>
      <c r="AG134" s="58">
        <f t="shared" si="24"/>
        <v>9386</v>
      </c>
      <c r="AH134" s="58">
        <f t="shared" si="24"/>
        <v>8473</v>
      </c>
      <c r="AI134" s="58">
        <f>AH134+AG134</f>
        <v>17859</v>
      </c>
    </row>
    <row r="135" spans="1:35" ht="27.75">
      <c r="A135" s="139"/>
      <c r="B135" s="140"/>
      <c r="C135" s="141"/>
      <c r="D135" s="36" t="s">
        <v>78</v>
      </c>
      <c r="E135" s="32">
        <f>+E131+E133</f>
        <v>1581</v>
      </c>
      <c r="F135" s="32">
        <f aca="true" t="shared" si="26" ref="F135:AF135">+F131+F133</f>
        <v>817</v>
      </c>
      <c r="G135" s="32">
        <f t="shared" si="26"/>
        <v>191</v>
      </c>
      <c r="H135" s="32">
        <f t="shared" si="26"/>
        <v>1007</v>
      </c>
      <c r="I135" s="32">
        <f t="shared" si="26"/>
        <v>19168</v>
      </c>
      <c r="J135" s="32">
        <f t="shared" si="26"/>
        <v>15940</v>
      </c>
      <c r="K135" s="32">
        <f t="shared" si="26"/>
        <v>1169</v>
      </c>
      <c r="L135" s="32">
        <f t="shared" si="26"/>
        <v>680</v>
      </c>
      <c r="M135" s="32">
        <f t="shared" si="26"/>
        <v>2736</v>
      </c>
      <c r="N135" s="32">
        <f t="shared" si="26"/>
        <v>1647</v>
      </c>
      <c r="O135" s="32">
        <f t="shared" si="26"/>
        <v>663</v>
      </c>
      <c r="P135" s="32">
        <f t="shared" si="26"/>
        <v>385</v>
      </c>
      <c r="Q135" s="32">
        <f t="shared" si="26"/>
        <v>591</v>
      </c>
      <c r="R135" s="32">
        <f t="shared" si="26"/>
        <v>414</v>
      </c>
      <c r="S135" s="32">
        <f t="shared" si="26"/>
        <v>1007</v>
      </c>
      <c r="T135" s="32">
        <f t="shared" si="26"/>
        <v>990</v>
      </c>
      <c r="U135" s="32">
        <f t="shared" si="26"/>
        <v>9104</v>
      </c>
      <c r="V135" s="32">
        <f t="shared" si="26"/>
        <v>8799</v>
      </c>
      <c r="W135" s="32">
        <f t="shared" si="26"/>
        <v>1789</v>
      </c>
      <c r="X135" s="32">
        <f t="shared" si="26"/>
        <v>1577</v>
      </c>
      <c r="Y135" s="32">
        <f t="shared" si="26"/>
        <v>1295</v>
      </c>
      <c r="Z135" s="32">
        <f t="shared" si="26"/>
        <v>789</v>
      </c>
      <c r="AA135" s="32">
        <f t="shared" si="26"/>
        <v>300</v>
      </c>
      <c r="AB135" s="32">
        <f t="shared" si="26"/>
        <v>133</v>
      </c>
      <c r="AC135" s="32">
        <f t="shared" si="26"/>
        <v>531</v>
      </c>
      <c r="AD135" s="32">
        <f t="shared" si="26"/>
        <v>157</v>
      </c>
      <c r="AE135" s="32">
        <f t="shared" si="26"/>
        <v>108</v>
      </c>
      <c r="AF135" s="32">
        <f t="shared" si="26"/>
        <v>16</v>
      </c>
      <c r="AG135" s="58">
        <f t="shared" si="24"/>
        <v>40233</v>
      </c>
      <c r="AH135" s="58">
        <f t="shared" si="24"/>
        <v>33351</v>
      </c>
      <c r="AI135" s="58">
        <f>AH135+AG135</f>
        <v>73584</v>
      </c>
    </row>
    <row r="140" spans="1:35" ht="27.75">
      <c r="A140" s="168" t="s">
        <v>157</v>
      </c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</row>
    <row r="141" spans="1:35" ht="27.75">
      <c r="A141" s="145" t="s">
        <v>111</v>
      </c>
      <c r="B141" s="146"/>
      <c r="C141" s="142" t="s">
        <v>305</v>
      </c>
      <c r="D141" s="143" t="s">
        <v>10</v>
      </c>
      <c r="E141" s="167" t="s">
        <v>11</v>
      </c>
      <c r="F141" s="167"/>
      <c r="G141" s="167" t="s">
        <v>118</v>
      </c>
      <c r="H141" s="167"/>
      <c r="I141" s="167" t="s">
        <v>69</v>
      </c>
      <c r="J141" s="167"/>
      <c r="K141" s="167" t="s">
        <v>13</v>
      </c>
      <c r="L141" s="167"/>
      <c r="M141" s="167" t="s">
        <v>14</v>
      </c>
      <c r="N141" s="167"/>
      <c r="O141" s="167" t="s">
        <v>81</v>
      </c>
      <c r="P141" s="167"/>
      <c r="Q141" s="167" t="s">
        <v>16</v>
      </c>
      <c r="R141" s="167"/>
      <c r="S141" s="167" t="s">
        <v>17</v>
      </c>
      <c r="T141" s="167"/>
      <c r="U141" s="167" t="s">
        <v>72</v>
      </c>
      <c r="V141" s="167"/>
      <c r="W141" s="167" t="s">
        <v>73</v>
      </c>
      <c r="X141" s="167"/>
      <c r="Y141" s="142" t="s">
        <v>74</v>
      </c>
      <c r="Z141" s="142"/>
      <c r="AA141" s="142" t="s">
        <v>21</v>
      </c>
      <c r="AB141" s="142"/>
      <c r="AC141" s="142" t="s">
        <v>22</v>
      </c>
      <c r="AD141" s="142"/>
      <c r="AE141" s="142" t="s">
        <v>23</v>
      </c>
      <c r="AF141" s="142"/>
      <c r="AG141" s="142" t="s">
        <v>0</v>
      </c>
      <c r="AH141" s="142"/>
      <c r="AI141" s="142"/>
    </row>
    <row r="142" spans="1:35" ht="27.75">
      <c r="A142" s="147"/>
      <c r="B142" s="148"/>
      <c r="C142" s="142"/>
      <c r="D142" s="144"/>
      <c r="E142" s="32" t="s">
        <v>3</v>
      </c>
      <c r="F142" s="32" t="s">
        <v>265</v>
      </c>
      <c r="G142" s="32" t="s">
        <v>3</v>
      </c>
      <c r="H142" s="32" t="s">
        <v>265</v>
      </c>
      <c r="I142" s="32" t="s">
        <v>3</v>
      </c>
      <c r="J142" s="32" t="s">
        <v>265</v>
      </c>
      <c r="K142" s="32" t="s">
        <v>3</v>
      </c>
      <c r="L142" s="32" t="s">
        <v>265</v>
      </c>
      <c r="M142" s="32" t="s">
        <v>3</v>
      </c>
      <c r="N142" s="32" t="s">
        <v>265</v>
      </c>
      <c r="O142" s="32" t="s">
        <v>3</v>
      </c>
      <c r="P142" s="32" t="s">
        <v>265</v>
      </c>
      <c r="Q142" s="32" t="s">
        <v>3</v>
      </c>
      <c r="R142" s="32" t="s">
        <v>265</v>
      </c>
      <c r="S142" s="32" t="s">
        <v>3</v>
      </c>
      <c r="T142" s="32" t="s">
        <v>265</v>
      </c>
      <c r="U142" s="32" t="s">
        <v>3</v>
      </c>
      <c r="V142" s="32" t="s">
        <v>265</v>
      </c>
      <c r="W142" s="32" t="s">
        <v>3</v>
      </c>
      <c r="X142" s="32" t="s">
        <v>265</v>
      </c>
      <c r="Y142" s="32" t="s">
        <v>3</v>
      </c>
      <c r="Z142" s="32" t="s">
        <v>265</v>
      </c>
      <c r="AA142" s="32" t="s">
        <v>3</v>
      </c>
      <c r="AB142" s="32" t="s">
        <v>265</v>
      </c>
      <c r="AC142" s="32" t="s">
        <v>3</v>
      </c>
      <c r="AD142" s="32" t="s">
        <v>265</v>
      </c>
      <c r="AE142" s="32" t="s">
        <v>3</v>
      </c>
      <c r="AF142" s="32" t="s">
        <v>265</v>
      </c>
      <c r="AG142" s="32" t="s">
        <v>3</v>
      </c>
      <c r="AH142" s="32" t="s">
        <v>265</v>
      </c>
      <c r="AI142" s="33" t="s">
        <v>24</v>
      </c>
    </row>
    <row r="143" spans="1:35" ht="27.75">
      <c r="A143" s="153" t="s">
        <v>28</v>
      </c>
      <c r="B143" s="150"/>
      <c r="C143" s="34" t="s">
        <v>12</v>
      </c>
      <c r="D143" s="34" t="s">
        <v>1</v>
      </c>
      <c r="E143" s="35">
        <v>4</v>
      </c>
      <c r="F143" s="35">
        <v>0</v>
      </c>
      <c r="G143" s="35">
        <v>2</v>
      </c>
      <c r="H143" s="35">
        <v>1</v>
      </c>
      <c r="I143" s="35">
        <v>35</v>
      </c>
      <c r="J143" s="35">
        <v>15</v>
      </c>
      <c r="K143" s="35">
        <v>3</v>
      </c>
      <c r="L143" s="35">
        <v>1</v>
      </c>
      <c r="M143" s="35">
        <v>14</v>
      </c>
      <c r="N143" s="35">
        <v>5</v>
      </c>
      <c r="O143" s="35">
        <v>0</v>
      </c>
      <c r="P143" s="35">
        <v>0</v>
      </c>
      <c r="Q143" s="35">
        <v>1</v>
      </c>
      <c r="R143" s="35">
        <v>0</v>
      </c>
      <c r="S143" s="35">
        <v>3</v>
      </c>
      <c r="T143" s="35">
        <v>0</v>
      </c>
      <c r="U143" s="35">
        <v>18</v>
      </c>
      <c r="V143" s="35">
        <v>9</v>
      </c>
      <c r="W143" s="35">
        <v>5</v>
      </c>
      <c r="X143" s="35">
        <v>2</v>
      </c>
      <c r="Y143" s="35">
        <v>1</v>
      </c>
      <c r="Z143" s="35">
        <v>1</v>
      </c>
      <c r="AA143" s="35">
        <v>0</v>
      </c>
      <c r="AB143" s="35">
        <v>0</v>
      </c>
      <c r="AC143" s="35">
        <v>9</v>
      </c>
      <c r="AD143" s="35">
        <v>0</v>
      </c>
      <c r="AE143" s="35">
        <v>0</v>
      </c>
      <c r="AF143" s="35">
        <v>0</v>
      </c>
      <c r="AG143" s="32">
        <f>AE143+AC143+AA143+Y143+W143+U143+S143+Q143+O143+M143+K143+I143+G143+E143</f>
        <v>95</v>
      </c>
      <c r="AH143" s="58">
        <f>AF143+AD143+AB143+Z143+X143+V143+T143+R143+P143+N143+L143+J143+H143+F143</f>
        <v>34</v>
      </c>
      <c r="AI143" s="32">
        <f>AH143+AG143</f>
        <v>129</v>
      </c>
    </row>
    <row r="144" spans="1:35" ht="27.75">
      <c r="A144" s="151"/>
      <c r="B144" s="152"/>
      <c r="C144" s="34" t="s">
        <v>12</v>
      </c>
      <c r="D144" s="34" t="s">
        <v>78</v>
      </c>
      <c r="E144" s="35">
        <v>15</v>
      </c>
      <c r="F144" s="35">
        <v>1</v>
      </c>
      <c r="G144" s="35">
        <v>11</v>
      </c>
      <c r="H144" s="35">
        <v>2</v>
      </c>
      <c r="I144" s="35">
        <v>170</v>
      </c>
      <c r="J144" s="35">
        <v>70</v>
      </c>
      <c r="K144" s="35">
        <v>9</v>
      </c>
      <c r="L144" s="35">
        <v>3</v>
      </c>
      <c r="M144" s="35">
        <v>34</v>
      </c>
      <c r="N144" s="35">
        <v>12</v>
      </c>
      <c r="O144" s="35">
        <v>1</v>
      </c>
      <c r="P144" s="35">
        <v>0</v>
      </c>
      <c r="Q144" s="35">
        <v>3</v>
      </c>
      <c r="R144" s="35">
        <v>2</v>
      </c>
      <c r="S144" s="35">
        <v>11</v>
      </c>
      <c r="T144" s="35">
        <v>1</v>
      </c>
      <c r="U144" s="35">
        <v>68</v>
      </c>
      <c r="V144" s="35">
        <v>22</v>
      </c>
      <c r="W144" s="35">
        <v>16</v>
      </c>
      <c r="X144" s="35">
        <v>6</v>
      </c>
      <c r="Y144" s="35">
        <v>4</v>
      </c>
      <c r="Z144" s="35">
        <v>5</v>
      </c>
      <c r="AA144" s="35">
        <v>3</v>
      </c>
      <c r="AB144" s="35">
        <v>1</v>
      </c>
      <c r="AC144" s="35">
        <v>22</v>
      </c>
      <c r="AD144" s="35">
        <v>2</v>
      </c>
      <c r="AE144" s="35">
        <v>3</v>
      </c>
      <c r="AF144" s="35">
        <v>0</v>
      </c>
      <c r="AG144" s="58">
        <f aca="true" t="shared" si="27" ref="AG144:AG207">AE144+AC144+AA144+Y144+W144+U144+S144+Q144+O144+M144+K144+I144+G144+E144</f>
        <v>370</v>
      </c>
      <c r="AH144" s="58">
        <f aca="true" t="shared" si="28" ref="AH144:AH207">AF144+AD144+AB144+Z144+X144+V144+T144+R144+P144+N144+L144+J144+H144+F144</f>
        <v>127</v>
      </c>
      <c r="AI144" s="58">
        <f aca="true" t="shared" si="29" ref="AI144:AI207">AH144+AG144</f>
        <v>497</v>
      </c>
    </row>
    <row r="145" spans="1:35" ht="27.75">
      <c r="A145" s="153" t="s">
        <v>29</v>
      </c>
      <c r="B145" s="150"/>
      <c r="C145" s="34" t="s">
        <v>12</v>
      </c>
      <c r="D145" s="34" t="s">
        <v>1</v>
      </c>
      <c r="E145" s="35">
        <v>2</v>
      </c>
      <c r="F145" s="35">
        <v>0</v>
      </c>
      <c r="G145" s="35">
        <v>0</v>
      </c>
      <c r="H145" s="35">
        <v>0</v>
      </c>
      <c r="I145" s="35">
        <v>12</v>
      </c>
      <c r="J145" s="35">
        <v>2</v>
      </c>
      <c r="K145" s="35">
        <v>1</v>
      </c>
      <c r="L145" s="35">
        <v>0</v>
      </c>
      <c r="M145" s="35">
        <v>3</v>
      </c>
      <c r="N145" s="35">
        <v>1</v>
      </c>
      <c r="O145" s="35">
        <v>0</v>
      </c>
      <c r="P145" s="35">
        <v>0</v>
      </c>
      <c r="Q145" s="35">
        <v>1</v>
      </c>
      <c r="R145" s="35">
        <v>0</v>
      </c>
      <c r="S145" s="35">
        <v>1</v>
      </c>
      <c r="T145" s="35">
        <v>0</v>
      </c>
      <c r="U145" s="35">
        <v>6</v>
      </c>
      <c r="V145" s="35">
        <v>3</v>
      </c>
      <c r="W145" s="35">
        <v>3</v>
      </c>
      <c r="X145" s="35">
        <v>1</v>
      </c>
      <c r="Y145" s="35">
        <v>1</v>
      </c>
      <c r="Z145" s="35">
        <v>0</v>
      </c>
      <c r="AA145" s="35">
        <v>0</v>
      </c>
      <c r="AB145" s="35">
        <v>0</v>
      </c>
      <c r="AC145" s="35">
        <v>4</v>
      </c>
      <c r="AD145" s="35">
        <v>0</v>
      </c>
      <c r="AE145" s="35">
        <v>0</v>
      </c>
      <c r="AF145" s="35">
        <v>0</v>
      </c>
      <c r="AG145" s="58">
        <f t="shared" si="27"/>
        <v>34</v>
      </c>
      <c r="AH145" s="58">
        <f t="shared" si="28"/>
        <v>7</v>
      </c>
      <c r="AI145" s="58">
        <f t="shared" si="29"/>
        <v>41</v>
      </c>
    </row>
    <row r="146" spans="1:35" ht="27.75">
      <c r="A146" s="151"/>
      <c r="B146" s="152"/>
      <c r="C146" s="34" t="s">
        <v>12</v>
      </c>
      <c r="D146" s="34" t="s">
        <v>78</v>
      </c>
      <c r="E146" s="35">
        <v>7</v>
      </c>
      <c r="F146" s="35">
        <v>0</v>
      </c>
      <c r="G146" s="35">
        <v>0</v>
      </c>
      <c r="H146" s="35">
        <v>0</v>
      </c>
      <c r="I146" s="35">
        <v>52</v>
      </c>
      <c r="J146" s="35">
        <v>27</v>
      </c>
      <c r="K146" s="35">
        <v>5</v>
      </c>
      <c r="L146" s="35">
        <v>4</v>
      </c>
      <c r="M146" s="35">
        <v>9</v>
      </c>
      <c r="N146" s="35">
        <v>6</v>
      </c>
      <c r="O146" s="35">
        <v>1</v>
      </c>
      <c r="P146" s="35">
        <v>0</v>
      </c>
      <c r="Q146" s="35">
        <v>4</v>
      </c>
      <c r="R146" s="35">
        <v>0</v>
      </c>
      <c r="S146" s="35">
        <v>3</v>
      </c>
      <c r="T146" s="35">
        <v>0</v>
      </c>
      <c r="U146" s="35">
        <v>30</v>
      </c>
      <c r="V146" s="35">
        <v>14</v>
      </c>
      <c r="W146" s="35">
        <v>10</v>
      </c>
      <c r="X146" s="35">
        <v>3</v>
      </c>
      <c r="Y146" s="35">
        <v>5</v>
      </c>
      <c r="Z146" s="35">
        <v>2</v>
      </c>
      <c r="AA146" s="35">
        <v>2</v>
      </c>
      <c r="AB146" s="35">
        <v>0</v>
      </c>
      <c r="AC146" s="35">
        <v>12</v>
      </c>
      <c r="AD146" s="35">
        <v>1</v>
      </c>
      <c r="AE146" s="35">
        <v>0</v>
      </c>
      <c r="AF146" s="35">
        <v>0</v>
      </c>
      <c r="AG146" s="58">
        <f t="shared" si="27"/>
        <v>140</v>
      </c>
      <c r="AH146" s="58">
        <f t="shared" si="28"/>
        <v>57</v>
      </c>
      <c r="AI146" s="58">
        <f t="shared" si="29"/>
        <v>197</v>
      </c>
    </row>
    <row r="147" spans="1:35" ht="27.75">
      <c r="A147" s="153" t="s">
        <v>30</v>
      </c>
      <c r="B147" s="150"/>
      <c r="C147" s="34" t="s">
        <v>12</v>
      </c>
      <c r="D147" s="34" t="s">
        <v>1</v>
      </c>
      <c r="E147" s="35">
        <v>1</v>
      </c>
      <c r="F147" s="35">
        <v>0</v>
      </c>
      <c r="G147" s="35">
        <v>0</v>
      </c>
      <c r="H147" s="35">
        <v>1</v>
      </c>
      <c r="I147" s="35">
        <v>7</v>
      </c>
      <c r="J147" s="35">
        <v>16</v>
      </c>
      <c r="K147" s="35">
        <v>0</v>
      </c>
      <c r="L147" s="35">
        <v>0</v>
      </c>
      <c r="M147" s="35">
        <v>1</v>
      </c>
      <c r="N147" s="35">
        <v>0</v>
      </c>
      <c r="O147" s="35">
        <v>0</v>
      </c>
      <c r="P147" s="35">
        <v>1</v>
      </c>
      <c r="Q147" s="35">
        <v>0</v>
      </c>
      <c r="R147" s="35">
        <v>0</v>
      </c>
      <c r="S147" s="35">
        <v>1</v>
      </c>
      <c r="T147" s="35">
        <v>1</v>
      </c>
      <c r="U147" s="35">
        <v>4</v>
      </c>
      <c r="V147" s="35">
        <v>2</v>
      </c>
      <c r="W147" s="35">
        <v>2</v>
      </c>
      <c r="X147" s="35">
        <v>4</v>
      </c>
      <c r="Y147" s="35">
        <v>1</v>
      </c>
      <c r="Z147" s="35">
        <v>0</v>
      </c>
      <c r="AA147" s="35">
        <v>0</v>
      </c>
      <c r="AB147" s="35">
        <v>0</v>
      </c>
      <c r="AC147" s="35">
        <v>1</v>
      </c>
      <c r="AD147" s="35">
        <v>1</v>
      </c>
      <c r="AE147" s="35">
        <v>0</v>
      </c>
      <c r="AF147" s="35">
        <v>0</v>
      </c>
      <c r="AG147" s="58">
        <f t="shared" si="27"/>
        <v>18</v>
      </c>
      <c r="AH147" s="58">
        <f t="shared" si="28"/>
        <v>26</v>
      </c>
      <c r="AI147" s="58">
        <f t="shared" si="29"/>
        <v>44</v>
      </c>
    </row>
    <row r="148" spans="1:35" ht="27.75">
      <c r="A148" s="151"/>
      <c r="B148" s="152"/>
      <c r="C148" s="34" t="s">
        <v>12</v>
      </c>
      <c r="D148" s="34" t="s">
        <v>78</v>
      </c>
      <c r="E148" s="35">
        <v>4</v>
      </c>
      <c r="F148" s="35">
        <v>6</v>
      </c>
      <c r="G148" s="35">
        <v>1</v>
      </c>
      <c r="H148" s="35">
        <v>1</v>
      </c>
      <c r="I148" s="35">
        <v>58</v>
      </c>
      <c r="J148" s="35">
        <v>96</v>
      </c>
      <c r="K148" s="35">
        <v>1</v>
      </c>
      <c r="L148" s="35">
        <v>0</v>
      </c>
      <c r="M148" s="35">
        <v>2</v>
      </c>
      <c r="N148" s="35">
        <v>13</v>
      </c>
      <c r="O148" s="35">
        <v>1</v>
      </c>
      <c r="P148" s="35">
        <v>3</v>
      </c>
      <c r="Q148" s="35">
        <v>0</v>
      </c>
      <c r="R148" s="35">
        <v>0</v>
      </c>
      <c r="S148" s="35">
        <v>5</v>
      </c>
      <c r="T148" s="35">
        <v>1</v>
      </c>
      <c r="U148" s="35">
        <v>12</v>
      </c>
      <c r="V148" s="35">
        <v>14</v>
      </c>
      <c r="W148" s="35">
        <v>4</v>
      </c>
      <c r="X148" s="35">
        <v>4</v>
      </c>
      <c r="Y148" s="35">
        <v>3</v>
      </c>
      <c r="Z148" s="35">
        <v>2</v>
      </c>
      <c r="AA148" s="35">
        <v>0</v>
      </c>
      <c r="AB148" s="35">
        <v>0</v>
      </c>
      <c r="AC148" s="35">
        <v>5</v>
      </c>
      <c r="AD148" s="35">
        <v>4</v>
      </c>
      <c r="AE148" s="35">
        <v>0</v>
      </c>
      <c r="AF148" s="35">
        <v>1</v>
      </c>
      <c r="AG148" s="58">
        <f t="shared" si="27"/>
        <v>96</v>
      </c>
      <c r="AH148" s="58">
        <f t="shared" si="28"/>
        <v>145</v>
      </c>
      <c r="AI148" s="58">
        <f t="shared" si="29"/>
        <v>241</v>
      </c>
    </row>
    <row r="149" spans="1:35" ht="27.75">
      <c r="A149" s="153" t="s">
        <v>31</v>
      </c>
      <c r="B149" s="150"/>
      <c r="C149" s="34" t="s">
        <v>12</v>
      </c>
      <c r="D149" s="34" t="s">
        <v>1</v>
      </c>
      <c r="E149" s="35">
        <v>3</v>
      </c>
      <c r="F149" s="35">
        <v>0</v>
      </c>
      <c r="G149" s="35">
        <v>0</v>
      </c>
      <c r="H149" s="35">
        <v>0</v>
      </c>
      <c r="I149" s="35">
        <v>30</v>
      </c>
      <c r="J149" s="35">
        <v>10</v>
      </c>
      <c r="K149" s="35">
        <v>1</v>
      </c>
      <c r="L149" s="35">
        <v>0</v>
      </c>
      <c r="M149" s="35">
        <v>10</v>
      </c>
      <c r="N149" s="35">
        <v>1</v>
      </c>
      <c r="O149" s="35">
        <v>0</v>
      </c>
      <c r="P149" s="35">
        <v>1</v>
      </c>
      <c r="Q149" s="35">
        <v>0</v>
      </c>
      <c r="R149" s="35">
        <v>0</v>
      </c>
      <c r="S149" s="35">
        <v>1</v>
      </c>
      <c r="T149" s="35">
        <v>0</v>
      </c>
      <c r="U149" s="35">
        <v>5</v>
      </c>
      <c r="V149" s="35">
        <v>4</v>
      </c>
      <c r="W149" s="35">
        <v>1</v>
      </c>
      <c r="X149" s="35">
        <v>0</v>
      </c>
      <c r="Y149" s="35">
        <v>1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0</v>
      </c>
      <c r="AG149" s="58">
        <f t="shared" si="27"/>
        <v>52</v>
      </c>
      <c r="AH149" s="58">
        <f t="shared" si="28"/>
        <v>16</v>
      </c>
      <c r="AI149" s="58">
        <f t="shared" si="29"/>
        <v>68</v>
      </c>
    </row>
    <row r="150" spans="1:35" ht="27.75">
      <c r="A150" s="151"/>
      <c r="B150" s="152"/>
      <c r="C150" s="34" t="s">
        <v>12</v>
      </c>
      <c r="D150" s="34" t="s">
        <v>78</v>
      </c>
      <c r="E150" s="35">
        <v>7</v>
      </c>
      <c r="F150" s="35">
        <v>0</v>
      </c>
      <c r="G150" s="35">
        <v>0</v>
      </c>
      <c r="H150" s="35">
        <v>0</v>
      </c>
      <c r="I150" s="35">
        <v>347</v>
      </c>
      <c r="J150" s="35">
        <v>81</v>
      </c>
      <c r="K150" s="35">
        <v>2</v>
      </c>
      <c r="L150" s="35">
        <v>0</v>
      </c>
      <c r="M150" s="35">
        <v>20</v>
      </c>
      <c r="N150" s="35">
        <v>2</v>
      </c>
      <c r="O150" s="35">
        <v>0</v>
      </c>
      <c r="P150" s="35">
        <v>1</v>
      </c>
      <c r="Q150" s="35">
        <v>0</v>
      </c>
      <c r="R150" s="35">
        <v>0</v>
      </c>
      <c r="S150" s="35">
        <v>4</v>
      </c>
      <c r="T150" s="35">
        <v>0</v>
      </c>
      <c r="U150" s="35">
        <v>18</v>
      </c>
      <c r="V150" s="35">
        <v>8</v>
      </c>
      <c r="W150" s="35">
        <v>3</v>
      </c>
      <c r="X150" s="35">
        <v>1</v>
      </c>
      <c r="Y150" s="35">
        <v>3</v>
      </c>
      <c r="Z150" s="35">
        <v>0</v>
      </c>
      <c r="AA150" s="35">
        <v>3</v>
      </c>
      <c r="AB150" s="35">
        <v>0</v>
      </c>
      <c r="AC150" s="35">
        <v>3</v>
      </c>
      <c r="AD150" s="35">
        <v>0</v>
      </c>
      <c r="AE150" s="35">
        <v>0</v>
      </c>
      <c r="AF150" s="35">
        <v>0</v>
      </c>
      <c r="AG150" s="58">
        <f t="shared" si="27"/>
        <v>410</v>
      </c>
      <c r="AH150" s="58">
        <f t="shared" si="28"/>
        <v>93</v>
      </c>
      <c r="AI150" s="58">
        <f t="shared" si="29"/>
        <v>503</v>
      </c>
    </row>
    <row r="151" spans="1:35" ht="27.75">
      <c r="A151" s="153" t="s">
        <v>32</v>
      </c>
      <c r="B151" s="150"/>
      <c r="C151" s="34" t="s">
        <v>12</v>
      </c>
      <c r="D151" s="34" t="s">
        <v>1</v>
      </c>
      <c r="E151" s="35">
        <v>2</v>
      </c>
      <c r="F151" s="35">
        <v>0</v>
      </c>
      <c r="G151" s="35">
        <v>0</v>
      </c>
      <c r="H151" s="35">
        <v>0</v>
      </c>
      <c r="I151" s="35">
        <v>17</v>
      </c>
      <c r="J151" s="35">
        <v>19</v>
      </c>
      <c r="K151" s="35">
        <v>0</v>
      </c>
      <c r="L151" s="35">
        <v>1</v>
      </c>
      <c r="M151" s="35">
        <v>1</v>
      </c>
      <c r="N151" s="35">
        <v>0</v>
      </c>
      <c r="O151" s="35">
        <v>0</v>
      </c>
      <c r="P151" s="35">
        <v>1</v>
      </c>
      <c r="Q151" s="35">
        <v>0</v>
      </c>
      <c r="R151" s="35">
        <v>0</v>
      </c>
      <c r="S151" s="35">
        <v>0</v>
      </c>
      <c r="T151" s="35">
        <v>0</v>
      </c>
      <c r="U151" s="35">
        <v>6</v>
      </c>
      <c r="V151" s="35">
        <v>1</v>
      </c>
      <c r="W151" s="35">
        <v>1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58">
        <f t="shared" si="27"/>
        <v>27</v>
      </c>
      <c r="AH151" s="58">
        <f t="shared" si="28"/>
        <v>22</v>
      </c>
      <c r="AI151" s="58">
        <f t="shared" si="29"/>
        <v>49</v>
      </c>
    </row>
    <row r="152" spans="1:35" ht="27.75">
      <c r="A152" s="151"/>
      <c r="B152" s="152"/>
      <c r="C152" s="34" t="s">
        <v>12</v>
      </c>
      <c r="D152" s="34" t="s">
        <v>78</v>
      </c>
      <c r="E152" s="35">
        <v>4</v>
      </c>
      <c r="F152" s="35">
        <v>0</v>
      </c>
      <c r="G152" s="35">
        <v>0</v>
      </c>
      <c r="H152" s="35">
        <v>1</v>
      </c>
      <c r="I152" s="35">
        <v>69</v>
      </c>
      <c r="J152" s="35">
        <v>73</v>
      </c>
      <c r="K152" s="35">
        <v>2</v>
      </c>
      <c r="L152" s="35">
        <v>3</v>
      </c>
      <c r="M152" s="35">
        <v>3</v>
      </c>
      <c r="N152" s="35">
        <v>6</v>
      </c>
      <c r="O152" s="35">
        <v>1</v>
      </c>
      <c r="P152" s="35">
        <v>2</v>
      </c>
      <c r="Q152" s="35">
        <v>0</v>
      </c>
      <c r="R152" s="35">
        <v>0</v>
      </c>
      <c r="S152" s="35">
        <v>4</v>
      </c>
      <c r="T152" s="35">
        <v>2</v>
      </c>
      <c r="U152" s="35">
        <v>20</v>
      </c>
      <c r="V152" s="35">
        <v>4</v>
      </c>
      <c r="W152" s="35">
        <v>3</v>
      </c>
      <c r="X152" s="35">
        <v>3</v>
      </c>
      <c r="Y152" s="35">
        <v>2</v>
      </c>
      <c r="Z152" s="35">
        <v>1</v>
      </c>
      <c r="AA152" s="35">
        <v>0</v>
      </c>
      <c r="AB152" s="35">
        <v>0</v>
      </c>
      <c r="AC152" s="35">
        <v>3</v>
      </c>
      <c r="AD152" s="35">
        <v>0</v>
      </c>
      <c r="AE152" s="35">
        <v>0</v>
      </c>
      <c r="AF152" s="35">
        <v>0</v>
      </c>
      <c r="AG152" s="58">
        <f t="shared" si="27"/>
        <v>111</v>
      </c>
      <c r="AH152" s="58">
        <f t="shared" si="28"/>
        <v>95</v>
      </c>
      <c r="AI152" s="58">
        <f t="shared" si="29"/>
        <v>206</v>
      </c>
    </row>
    <row r="153" spans="1:35" ht="27.75">
      <c r="A153" s="154" t="s">
        <v>143</v>
      </c>
      <c r="B153" s="149" t="s">
        <v>144</v>
      </c>
      <c r="C153" s="39" t="s">
        <v>12</v>
      </c>
      <c r="D153" s="34" t="s">
        <v>1</v>
      </c>
      <c r="E153" s="35">
        <v>0</v>
      </c>
      <c r="F153" s="35">
        <v>0</v>
      </c>
      <c r="G153" s="35">
        <v>0</v>
      </c>
      <c r="H153" s="35">
        <v>0</v>
      </c>
      <c r="I153" s="35">
        <v>8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2</v>
      </c>
      <c r="AD153" s="35">
        <v>0</v>
      </c>
      <c r="AE153" s="35">
        <v>0</v>
      </c>
      <c r="AF153" s="35">
        <v>0</v>
      </c>
      <c r="AG153" s="58">
        <f t="shared" si="27"/>
        <v>10</v>
      </c>
      <c r="AH153" s="58">
        <f t="shared" si="28"/>
        <v>0</v>
      </c>
      <c r="AI153" s="58">
        <f t="shared" si="29"/>
        <v>10</v>
      </c>
    </row>
    <row r="154" spans="1:35" ht="27.75">
      <c r="A154" s="155"/>
      <c r="B154" s="162"/>
      <c r="C154" s="39" t="s">
        <v>12</v>
      </c>
      <c r="D154" s="34" t="s">
        <v>78</v>
      </c>
      <c r="E154" s="35">
        <v>11</v>
      </c>
      <c r="F154" s="35">
        <v>1</v>
      </c>
      <c r="G154" s="35">
        <v>0</v>
      </c>
      <c r="H154" s="35">
        <v>0</v>
      </c>
      <c r="I154" s="35">
        <v>38</v>
      </c>
      <c r="J154" s="35">
        <v>14</v>
      </c>
      <c r="K154" s="35">
        <v>2</v>
      </c>
      <c r="L154" s="35">
        <v>0</v>
      </c>
      <c r="M154" s="35">
        <v>6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1</v>
      </c>
      <c r="T154" s="35">
        <v>0</v>
      </c>
      <c r="U154" s="35">
        <v>7</v>
      </c>
      <c r="V154" s="35">
        <v>2</v>
      </c>
      <c r="W154" s="35">
        <v>1</v>
      </c>
      <c r="X154" s="35">
        <v>0</v>
      </c>
      <c r="Y154" s="35">
        <v>1</v>
      </c>
      <c r="Z154" s="35">
        <v>0</v>
      </c>
      <c r="AA154" s="35">
        <v>2</v>
      </c>
      <c r="AB154" s="35">
        <v>1</v>
      </c>
      <c r="AC154" s="35">
        <v>4</v>
      </c>
      <c r="AD154" s="35">
        <v>1</v>
      </c>
      <c r="AE154" s="35">
        <v>0</v>
      </c>
      <c r="AF154" s="35">
        <v>0</v>
      </c>
      <c r="AG154" s="58">
        <f t="shared" si="27"/>
        <v>73</v>
      </c>
      <c r="AH154" s="58">
        <f t="shared" si="28"/>
        <v>19</v>
      </c>
      <c r="AI154" s="58">
        <f t="shared" si="29"/>
        <v>92</v>
      </c>
    </row>
    <row r="155" spans="1:35" ht="27.75">
      <c r="A155" s="155"/>
      <c r="B155" s="149" t="s">
        <v>88</v>
      </c>
      <c r="C155" s="39" t="s">
        <v>12</v>
      </c>
      <c r="D155" s="34" t="s">
        <v>1</v>
      </c>
      <c r="E155" s="35">
        <v>0</v>
      </c>
      <c r="F155" s="35">
        <v>0</v>
      </c>
      <c r="G155" s="35">
        <v>0</v>
      </c>
      <c r="H155" s="35">
        <v>0</v>
      </c>
      <c r="I155" s="35">
        <v>2</v>
      </c>
      <c r="J155" s="35">
        <v>0</v>
      </c>
      <c r="K155" s="35">
        <v>0</v>
      </c>
      <c r="L155" s="35">
        <v>0</v>
      </c>
      <c r="M155" s="35">
        <v>1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3</v>
      </c>
      <c r="V155" s="35">
        <v>0</v>
      </c>
      <c r="W155" s="35">
        <v>1</v>
      </c>
      <c r="X155" s="35">
        <v>0</v>
      </c>
      <c r="Y155" s="35">
        <v>1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1</v>
      </c>
      <c r="AF155" s="35">
        <v>0</v>
      </c>
      <c r="AG155" s="58">
        <f t="shared" si="27"/>
        <v>9</v>
      </c>
      <c r="AH155" s="58">
        <f t="shared" si="28"/>
        <v>0</v>
      </c>
      <c r="AI155" s="58">
        <f t="shared" si="29"/>
        <v>9</v>
      </c>
    </row>
    <row r="156" spans="1:35" ht="27.75">
      <c r="A156" s="155"/>
      <c r="B156" s="162"/>
      <c r="C156" s="39" t="s">
        <v>12</v>
      </c>
      <c r="D156" s="34" t="s">
        <v>78</v>
      </c>
      <c r="E156" s="35">
        <v>1</v>
      </c>
      <c r="F156" s="35">
        <v>0</v>
      </c>
      <c r="G156" s="35">
        <v>0</v>
      </c>
      <c r="H156" s="35">
        <v>0</v>
      </c>
      <c r="I156" s="35">
        <v>41</v>
      </c>
      <c r="J156" s="35">
        <v>6</v>
      </c>
      <c r="K156" s="35">
        <v>5</v>
      </c>
      <c r="L156" s="35">
        <v>0</v>
      </c>
      <c r="M156" s="35">
        <v>4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3</v>
      </c>
      <c r="T156" s="35">
        <v>8</v>
      </c>
      <c r="U156" s="35">
        <v>4</v>
      </c>
      <c r="V156" s="35">
        <v>1</v>
      </c>
      <c r="W156" s="35">
        <v>1</v>
      </c>
      <c r="X156" s="35">
        <v>1</v>
      </c>
      <c r="Y156" s="35">
        <v>1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1</v>
      </c>
      <c r="AF156" s="35">
        <v>0</v>
      </c>
      <c r="AG156" s="58">
        <f t="shared" si="27"/>
        <v>61</v>
      </c>
      <c r="AH156" s="58">
        <f t="shared" si="28"/>
        <v>16</v>
      </c>
      <c r="AI156" s="58">
        <f t="shared" si="29"/>
        <v>77</v>
      </c>
    </row>
    <row r="157" spans="1:35" ht="27.75">
      <c r="A157" s="155"/>
      <c r="B157" s="149" t="s">
        <v>145</v>
      </c>
      <c r="C157" s="39" t="s">
        <v>12</v>
      </c>
      <c r="D157" s="34" t="s">
        <v>1</v>
      </c>
      <c r="E157" s="35">
        <v>1</v>
      </c>
      <c r="F157" s="35">
        <v>0</v>
      </c>
      <c r="G157" s="35">
        <v>0</v>
      </c>
      <c r="H157" s="35">
        <v>0</v>
      </c>
      <c r="I157" s="35">
        <v>9</v>
      </c>
      <c r="J157" s="35">
        <v>0</v>
      </c>
      <c r="K157" s="35">
        <v>0</v>
      </c>
      <c r="L157" s="35">
        <v>0</v>
      </c>
      <c r="M157" s="35">
        <v>2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2</v>
      </c>
      <c r="T157" s="35">
        <v>0</v>
      </c>
      <c r="U157" s="35">
        <v>1</v>
      </c>
      <c r="V157" s="35">
        <v>0</v>
      </c>
      <c r="W157" s="35">
        <v>1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58">
        <f t="shared" si="27"/>
        <v>16</v>
      </c>
      <c r="AH157" s="58">
        <f t="shared" si="28"/>
        <v>0</v>
      </c>
      <c r="AI157" s="58">
        <f t="shared" si="29"/>
        <v>16</v>
      </c>
    </row>
    <row r="158" spans="1:35" ht="27.75">
      <c r="A158" s="155"/>
      <c r="B158" s="162"/>
      <c r="C158" s="39" t="s">
        <v>12</v>
      </c>
      <c r="D158" s="34" t="s">
        <v>78</v>
      </c>
      <c r="E158" s="35">
        <v>3</v>
      </c>
      <c r="F158" s="35">
        <v>0</v>
      </c>
      <c r="G158" s="35">
        <v>0</v>
      </c>
      <c r="H158" s="35">
        <v>0</v>
      </c>
      <c r="I158" s="35">
        <v>99</v>
      </c>
      <c r="J158" s="35">
        <v>3</v>
      </c>
      <c r="K158" s="35">
        <v>1</v>
      </c>
      <c r="L158" s="35">
        <v>0</v>
      </c>
      <c r="M158" s="35">
        <v>7</v>
      </c>
      <c r="N158" s="35">
        <v>1</v>
      </c>
      <c r="O158" s="35">
        <v>0</v>
      </c>
      <c r="P158" s="35">
        <v>0</v>
      </c>
      <c r="Q158" s="35">
        <v>2</v>
      </c>
      <c r="R158" s="35">
        <v>0</v>
      </c>
      <c r="S158" s="35">
        <v>4</v>
      </c>
      <c r="T158" s="35">
        <v>0</v>
      </c>
      <c r="U158" s="35">
        <v>9</v>
      </c>
      <c r="V158" s="35">
        <v>0</v>
      </c>
      <c r="W158" s="35">
        <v>4</v>
      </c>
      <c r="X158" s="35">
        <v>0</v>
      </c>
      <c r="Y158" s="35">
        <v>1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58">
        <f t="shared" si="27"/>
        <v>130</v>
      </c>
      <c r="AH158" s="58">
        <f t="shared" si="28"/>
        <v>4</v>
      </c>
      <c r="AI158" s="58">
        <f t="shared" si="29"/>
        <v>134</v>
      </c>
    </row>
    <row r="159" spans="1:35" ht="27.75">
      <c r="A159" s="155"/>
      <c r="B159" s="149" t="s">
        <v>90</v>
      </c>
      <c r="C159" s="39" t="s">
        <v>12</v>
      </c>
      <c r="D159" s="34" t="s">
        <v>1</v>
      </c>
      <c r="E159" s="35">
        <v>2</v>
      </c>
      <c r="F159" s="35">
        <v>0</v>
      </c>
      <c r="G159" s="35">
        <v>0</v>
      </c>
      <c r="H159" s="35">
        <v>0</v>
      </c>
      <c r="I159" s="35">
        <v>3</v>
      </c>
      <c r="J159" s="35">
        <v>1</v>
      </c>
      <c r="K159" s="35">
        <v>0</v>
      </c>
      <c r="L159" s="35">
        <v>0</v>
      </c>
      <c r="M159" s="35">
        <v>1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3</v>
      </c>
      <c r="T159" s="35">
        <v>0</v>
      </c>
      <c r="U159" s="35">
        <v>1</v>
      </c>
      <c r="V159" s="35">
        <v>0</v>
      </c>
      <c r="W159" s="35">
        <v>3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2</v>
      </c>
      <c r="AD159" s="35">
        <v>0</v>
      </c>
      <c r="AE159" s="35">
        <v>0</v>
      </c>
      <c r="AF159" s="35">
        <v>0</v>
      </c>
      <c r="AG159" s="58">
        <f t="shared" si="27"/>
        <v>15</v>
      </c>
      <c r="AH159" s="58">
        <f t="shared" si="28"/>
        <v>1</v>
      </c>
      <c r="AI159" s="58">
        <f t="shared" si="29"/>
        <v>16</v>
      </c>
    </row>
    <row r="160" spans="1:35" ht="27.75">
      <c r="A160" s="155"/>
      <c r="B160" s="162"/>
      <c r="C160" s="39" t="s">
        <v>12</v>
      </c>
      <c r="D160" s="34" t="s">
        <v>78</v>
      </c>
      <c r="E160" s="35">
        <v>6</v>
      </c>
      <c r="F160" s="35">
        <v>0</v>
      </c>
      <c r="G160" s="35">
        <v>0</v>
      </c>
      <c r="H160" s="35">
        <v>0</v>
      </c>
      <c r="I160" s="35">
        <v>61</v>
      </c>
      <c r="J160" s="35">
        <v>18</v>
      </c>
      <c r="K160" s="35">
        <v>3</v>
      </c>
      <c r="L160" s="35">
        <v>0</v>
      </c>
      <c r="M160" s="35">
        <v>3</v>
      </c>
      <c r="N160" s="35">
        <v>2</v>
      </c>
      <c r="O160" s="35">
        <v>3</v>
      </c>
      <c r="P160" s="35">
        <v>0</v>
      </c>
      <c r="Q160" s="35">
        <v>2</v>
      </c>
      <c r="R160" s="35">
        <v>0</v>
      </c>
      <c r="S160" s="35">
        <v>9</v>
      </c>
      <c r="T160" s="35">
        <v>2</v>
      </c>
      <c r="U160" s="35">
        <v>7</v>
      </c>
      <c r="V160" s="35">
        <v>2</v>
      </c>
      <c r="W160" s="35">
        <v>8</v>
      </c>
      <c r="X160" s="35">
        <v>5</v>
      </c>
      <c r="Y160" s="35">
        <v>0</v>
      </c>
      <c r="Z160" s="35">
        <v>0</v>
      </c>
      <c r="AA160" s="35">
        <v>1</v>
      </c>
      <c r="AB160" s="35">
        <v>0</v>
      </c>
      <c r="AC160" s="35">
        <v>5</v>
      </c>
      <c r="AD160" s="35">
        <v>0</v>
      </c>
      <c r="AE160" s="35">
        <v>0</v>
      </c>
      <c r="AF160" s="35">
        <v>0</v>
      </c>
      <c r="AG160" s="58">
        <f t="shared" si="27"/>
        <v>108</v>
      </c>
      <c r="AH160" s="58">
        <f t="shared" si="28"/>
        <v>29</v>
      </c>
      <c r="AI160" s="58">
        <f t="shared" si="29"/>
        <v>137</v>
      </c>
    </row>
    <row r="161" spans="1:35" ht="27.75">
      <c r="A161" s="155"/>
      <c r="B161" s="149" t="s">
        <v>106</v>
      </c>
      <c r="C161" s="39" t="s">
        <v>12</v>
      </c>
      <c r="D161" s="34" t="s">
        <v>1</v>
      </c>
      <c r="E161" s="35">
        <v>2</v>
      </c>
      <c r="F161" s="35">
        <v>0</v>
      </c>
      <c r="G161" s="35">
        <v>0</v>
      </c>
      <c r="H161" s="35">
        <v>0</v>
      </c>
      <c r="I161" s="35">
        <v>9</v>
      </c>
      <c r="J161" s="35">
        <v>2</v>
      </c>
      <c r="K161" s="35">
        <v>0</v>
      </c>
      <c r="L161" s="35">
        <v>0</v>
      </c>
      <c r="M161" s="35">
        <v>1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1</v>
      </c>
      <c r="V161" s="35">
        <v>0</v>
      </c>
      <c r="W161" s="35">
        <v>1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58">
        <f t="shared" si="27"/>
        <v>14</v>
      </c>
      <c r="AH161" s="58">
        <f t="shared" si="28"/>
        <v>2</v>
      </c>
      <c r="AI161" s="58">
        <f t="shared" si="29"/>
        <v>16</v>
      </c>
    </row>
    <row r="162" spans="1:35" ht="27.75">
      <c r="A162" s="155"/>
      <c r="B162" s="162"/>
      <c r="C162" s="39" t="s">
        <v>12</v>
      </c>
      <c r="D162" s="34" t="s">
        <v>78</v>
      </c>
      <c r="E162" s="35">
        <v>5</v>
      </c>
      <c r="F162" s="35">
        <v>1</v>
      </c>
      <c r="G162" s="35">
        <v>0</v>
      </c>
      <c r="H162" s="35">
        <v>0</v>
      </c>
      <c r="I162" s="35">
        <v>41</v>
      </c>
      <c r="J162" s="35">
        <v>18</v>
      </c>
      <c r="K162" s="35">
        <v>2</v>
      </c>
      <c r="L162" s="35">
        <v>0</v>
      </c>
      <c r="M162" s="35">
        <v>3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2</v>
      </c>
      <c r="T162" s="35">
        <v>0</v>
      </c>
      <c r="U162" s="35">
        <v>7</v>
      </c>
      <c r="V162" s="35">
        <v>3</v>
      </c>
      <c r="W162" s="35">
        <v>3</v>
      </c>
      <c r="X162" s="35">
        <v>0</v>
      </c>
      <c r="Y162" s="35">
        <v>0</v>
      </c>
      <c r="Z162" s="35">
        <v>0</v>
      </c>
      <c r="AA162" s="35">
        <v>1</v>
      </c>
      <c r="AB162" s="35">
        <v>1</v>
      </c>
      <c r="AC162" s="35">
        <v>3</v>
      </c>
      <c r="AD162" s="35">
        <v>0</v>
      </c>
      <c r="AE162" s="35">
        <v>0</v>
      </c>
      <c r="AF162" s="35">
        <v>0</v>
      </c>
      <c r="AG162" s="58">
        <f t="shared" si="27"/>
        <v>67</v>
      </c>
      <c r="AH162" s="58">
        <f t="shared" si="28"/>
        <v>23</v>
      </c>
      <c r="AI162" s="58">
        <f t="shared" si="29"/>
        <v>90</v>
      </c>
    </row>
    <row r="163" spans="1:35" ht="27.75">
      <c r="A163" s="155"/>
      <c r="B163" s="149" t="s">
        <v>91</v>
      </c>
      <c r="C163" s="39" t="s">
        <v>12</v>
      </c>
      <c r="D163" s="34" t="s">
        <v>1</v>
      </c>
      <c r="E163" s="35">
        <v>1</v>
      </c>
      <c r="F163" s="35">
        <v>0</v>
      </c>
      <c r="G163" s="35">
        <v>0</v>
      </c>
      <c r="H163" s="35">
        <v>0</v>
      </c>
      <c r="I163" s="35">
        <v>6</v>
      </c>
      <c r="J163" s="35">
        <v>0</v>
      </c>
      <c r="K163" s="35">
        <v>0</v>
      </c>
      <c r="L163" s="35">
        <v>0</v>
      </c>
      <c r="M163" s="35">
        <v>2</v>
      </c>
      <c r="N163" s="35">
        <v>0</v>
      </c>
      <c r="O163" s="35">
        <v>0</v>
      </c>
      <c r="P163" s="35">
        <v>0</v>
      </c>
      <c r="Q163" s="35">
        <v>1</v>
      </c>
      <c r="R163" s="35">
        <v>0</v>
      </c>
      <c r="S163" s="35">
        <v>0</v>
      </c>
      <c r="T163" s="35">
        <v>0</v>
      </c>
      <c r="U163" s="35">
        <v>1</v>
      </c>
      <c r="V163" s="35">
        <v>0</v>
      </c>
      <c r="W163" s="35">
        <v>1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58">
        <f t="shared" si="27"/>
        <v>12</v>
      </c>
      <c r="AH163" s="58">
        <f t="shared" si="28"/>
        <v>0</v>
      </c>
      <c r="AI163" s="58">
        <f t="shared" si="29"/>
        <v>12</v>
      </c>
    </row>
    <row r="164" spans="1:35" ht="27.75">
      <c r="A164" s="155"/>
      <c r="B164" s="162"/>
      <c r="C164" s="39" t="s">
        <v>12</v>
      </c>
      <c r="D164" s="34" t="s">
        <v>78</v>
      </c>
      <c r="E164" s="35">
        <v>3</v>
      </c>
      <c r="F164" s="35">
        <v>0</v>
      </c>
      <c r="G164" s="35">
        <v>0</v>
      </c>
      <c r="H164" s="35">
        <v>28</v>
      </c>
      <c r="I164" s="35">
        <v>6</v>
      </c>
      <c r="J164" s="35">
        <v>2</v>
      </c>
      <c r="K164" s="35">
        <v>0</v>
      </c>
      <c r="L164" s="35">
        <v>3</v>
      </c>
      <c r="M164" s="35">
        <v>2</v>
      </c>
      <c r="N164" s="35">
        <v>0</v>
      </c>
      <c r="O164" s="35">
        <v>0</v>
      </c>
      <c r="P164" s="35">
        <v>1</v>
      </c>
      <c r="Q164" s="35">
        <v>1</v>
      </c>
      <c r="R164" s="35">
        <v>0</v>
      </c>
      <c r="S164" s="35">
        <v>0</v>
      </c>
      <c r="T164" s="35">
        <v>4</v>
      </c>
      <c r="U164" s="35">
        <v>1</v>
      </c>
      <c r="V164" s="35">
        <v>1</v>
      </c>
      <c r="W164" s="35">
        <v>1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58">
        <f t="shared" si="27"/>
        <v>14</v>
      </c>
      <c r="AH164" s="58">
        <f t="shared" si="28"/>
        <v>39</v>
      </c>
      <c r="AI164" s="58">
        <f t="shared" si="29"/>
        <v>53</v>
      </c>
    </row>
    <row r="165" spans="1:35" ht="27.75">
      <c r="A165" s="155"/>
      <c r="B165" s="166" t="s">
        <v>89</v>
      </c>
      <c r="C165" s="39" t="s">
        <v>12</v>
      </c>
      <c r="D165" s="34" t="s">
        <v>1</v>
      </c>
      <c r="E165" s="35">
        <v>1</v>
      </c>
      <c r="F165" s="35">
        <v>0</v>
      </c>
      <c r="G165" s="35">
        <v>0</v>
      </c>
      <c r="H165" s="35">
        <v>0</v>
      </c>
      <c r="I165" s="35">
        <v>4</v>
      </c>
      <c r="J165" s="35">
        <v>0</v>
      </c>
      <c r="K165" s="35">
        <v>0</v>
      </c>
      <c r="L165" s="35">
        <v>0</v>
      </c>
      <c r="M165" s="35">
        <v>1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1</v>
      </c>
      <c r="W165" s="35">
        <v>1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58">
        <f t="shared" si="27"/>
        <v>7</v>
      </c>
      <c r="AH165" s="58">
        <f t="shared" si="28"/>
        <v>1</v>
      </c>
      <c r="AI165" s="58">
        <f t="shared" si="29"/>
        <v>8</v>
      </c>
    </row>
    <row r="166" spans="1:35" ht="27.75">
      <c r="A166" s="155"/>
      <c r="B166" s="166"/>
      <c r="C166" s="39" t="s">
        <v>12</v>
      </c>
      <c r="D166" s="34" t="s">
        <v>78</v>
      </c>
      <c r="E166" s="35">
        <v>3</v>
      </c>
      <c r="F166" s="35">
        <v>0</v>
      </c>
      <c r="G166" s="35">
        <v>0</v>
      </c>
      <c r="H166" s="35">
        <v>0</v>
      </c>
      <c r="I166" s="35">
        <v>41</v>
      </c>
      <c r="J166" s="35">
        <v>4</v>
      </c>
      <c r="K166" s="35">
        <v>0</v>
      </c>
      <c r="L166" s="35">
        <v>0</v>
      </c>
      <c r="M166" s="35">
        <v>2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2</v>
      </c>
      <c r="T166" s="35">
        <v>0</v>
      </c>
      <c r="U166" s="35">
        <v>7</v>
      </c>
      <c r="V166" s="35">
        <v>2</v>
      </c>
      <c r="W166" s="35">
        <v>3</v>
      </c>
      <c r="X166" s="35">
        <v>0</v>
      </c>
      <c r="Y166" s="35">
        <v>3</v>
      </c>
      <c r="Z166" s="35">
        <v>0</v>
      </c>
      <c r="AA166" s="35">
        <v>0</v>
      </c>
      <c r="AB166" s="35">
        <v>0</v>
      </c>
      <c r="AC166" s="35">
        <v>2</v>
      </c>
      <c r="AD166" s="35">
        <v>0</v>
      </c>
      <c r="AE166" s="35">
        <v>0</v>
      </c>
      <c r="AF166" s="35">
        <v>0</v>
      </c>
      <c r="AG166" s="58">
        <f t="shared" si="27"/>
        <v>63</v>
      </c>
      <c r="AH166" s="58">
        <f t="shared" si="28"/>
        <v>6</v>
      </c>
      <c r="AI166" s="58">
        <f t="shared" si="29"/>
        <v>69</v>
      </c>
    </row>
    <row r="167" spans="1:35" ht="27.75">
      <c r="A167" s="155"/>
      <c r="B167" s="164" t="s">
        <v>147</v>
      </c>
      <c r="C167" s="40" t="s">
        <v>12</v>
      </c>
      <c r="D167" s="36" t="s">
        <v>1</v>
      </c>
      <c r="E167" s="32">
        <f aca="true" t="shared" si="30" ref="E167:AF167">E165+E163+E161+E159+E157+E155+E153</f>
        <v>7</v>
      </c>
      <c r="F167" s="32">
        <f t="shared" si="30"/>
        <v>0</v>
      </c>
      <c r="G167" s="32">
        <f t="shared" si="30"/>
        <v>0</v>
      </c>
      <c r="H167" s="32">
        <f t="shared" si="30"/>
        <v>0</v>
      </c>
      <c r="I167" s="32">
        <f t="shared" si="30"/>
        <v>41</v>
      </c>
      <c r="J167" s="32">
        <f t="shared" si="30"/>
        <v>3</v>
      </c>
      <c r="K167" s="32">
        <f t="shared" si="30"/>
        <v>0</v>
      </c>
      <c r="L167" s="32">
        <f t="shared" si="30"/>
        <v>0</v>
      </c>
      <c r="M167" s="32">
        <f t="shared" si="30"/>
        <v>8</v>
      </c>
      <c r="N167" s="32">
        <f t="shared" si="30"/>
        <v>0</v>
      </c>
      <c r="O167" s="32">
        <f t="shared" si="30"/>
        <v>0</v>
      </c>
      <c r="P167" s="32">
        <f t="shared" si="30"/>
        <v>0</v>
      </c>
      <c r="Q167" s="32">
        <f t="shared" si="30"/>
        <v>1</v>
      </c>
      <c r="R167" s="32">
        <f t="shared" si="30"/>
        <v>0</v>
      </c>
      <c r="S167" s="32">
        <f t="shared" si="30"/>
        <v>5</v>
      </c>
      <c r="T167" s="32">
        <f t="shared" si="30"/>
        <v>0</v>
      </c>
      <c r="U167" s="32">
        <f t="shared" si="30"/>
        <v>7</v>
      </c>
      <c r="V167" s="32">
        <f t="shared" si="30"/>
        <v>1</v>
      </c>
      <c r="W167" s="32">
        <f t="shared" si="30"/>
        <v>8</v>
      </c>
      <c r="X167" s="32">
        <f t="shared" si="30"/>
        <v>0</v>
      </c>
      <c r="Y167" s="32">
        <f t="shared" si="30"/>
        <v>1</v>
      </c>
      <c r="Z167" s="32">
        <f t="shared" si="30"/>
        <v>0</v>
      </c>
      <c r="AA167" s="32">
        <f t="shared" si="30"/>
        <v>0</v>
      </c>
      <c r="AB167" s="32">
        <f t="shared" si="30"/>
        <v>0</v>
      </c>
      <c r="AC167" s="32">
        <f t="shared" si="30"/>
        <v>4</v>
      </c>
      <c r="AD167" s="32">
        <f t="shared" si="30"/>
        <v>0</v>
      </c>
      <c r="AE167" s="32">
        <f t="shared" si="30"/>
        <v>1</v>
      </c>
      <c r="AF167" s="32">
        <f t="shared" si="30"/>
        <v>0</v>
      </c>
      <c r="AG167" s="58">
        <f t="shared" si="27"/>
        <v>83</v>
      </c>
      <c r="AH167" s="58">
        <f t="shared" si="28"/>
        <v>4</v>
      </c>
      <c r="AI167" s="58">
        <f t="shared" si="29"/>
        <v>87</v>
      </c>
    </row>
    <row r="168" spans="1:35" ht="27.75">
      <c r="A168" s="155"/>
      <c r="B168" s="165"/>
      <c r="C168" s="40" t="s">
        <v>12</v>
      </c>
      <c r="D168" s="36" t="s">
        <v>78</v>
      </c>
      <c r="E168" s="32">
        <f>E166+E164+E162+E160+E158+E156+E154</f>
        <v>32</v>
      </c>
      <c r="F168" s="32">
        <f aca="true" t="shared" si="31" ref="F168:AF168">F166+F164+F162+F160+F158+F156+F154</f>
        <v>2</v>
      </c>
      <c r="G168" s="32">
        <f t="shared" si="31"/>
        <v>0</v>
      </c>
      <c r="H168" s="32">
        <f t="shared" si="31"/>
        <v>28</v>
      </c>
      <c r="I168" s="32">
        <f t="shared" si="31"/>
        <v>327</v>
      </c>
      <c r="J168" s="32">
        <f t="shared" si="31"/>
        <v>65</v>
      </c>
      <c r="K168" s="32">
        <f t="shared" si="31"/>
        <v>13</v>
      </c>
      <c r="L168" s="32">
        <f t="shared" si="31"/>
        <v>3</v>
      </c>
      <c r="M168" s="32">
        <f t="shared" si="31"/>
        <v>27</v>
      </c>
      <c r="N168" s="32">
        <f t="shared" si="31"/>
        <v>3</v>
      </c>
      <c r="O168" s="32">
        <f t="shared" si="31"/>
        <v>3</v>
      </c>
      <c r="P168" s="32">
        <f t="shared" si="31"/>
        <v>1</v>
      </c>
      <c r="Q168" s="32">
        <f t="shared" si="31"/>
        <v>5</v>
      </c>
      <c r="R168" s="32">
        <f t="shared" si="31"/>
        <v>0</v>
      </c>
      <c r="S168" s="32">
        <f t="shared" si="31"/>
        <v>21</v>
      </c>
      <c r="T168" s="32">
        <f t="shared" si="31"/>
        <v>14</v>
      </c>
      <c r="U168" s="32">
        <f t="shared" si="31"/>
        <v>42</v>
      </c>
      <c r="V168" s="32">
        <f t="shared" si="31"/>
        <v>11</v>
      </c>
      <c r="W168" s="32">
        <f t="shared" si="31"/>
        <v>21</v>
      </c>
      <c r="X168" s="32">
        <f t="shared" si="31"/>
        <v>6</v>
      </c>
      <c r="Y168" s="32">
        <f t="shared" si="31"/>
        <v>6</v>
      </c>
      <c r="Z168" s="32">
        <f t="shared" si="31"/>
        <v>0</v>
      </c>
      <c r="AA168" s="32">
        <f t="shared" si="31"/>
        <v>4</v>
      </c>
      <c r="AB168" s="32">
        <f t="shared" si="31"/>
        <v>2</v>
      </c>
      <c r="AC168" s="32">
        <f t="shared" si="31"/>
        <v>14</v>
      </c>
      <c r="AD168" s="32">
        <f t="shared" si="31"/>
        <v>1</v>
      </c>
      <c r="AE168" s="32">
        <f t="shared" si="31"/>
        <v>1</v>
      </c>
      <c r="AF168" s="32">
        <f t="shared" si="31"/>
        <v>0</v>
      </c>
      <c r="AG168" s="58">
        <f t="shared" si="27"/>
        <v>516</v>
      </c>
      <c r="AH168" s="58">
        <f t="shared" si="28"/>
        <v>136</v>
      </c>
      <c r="AI168" s="58">
        <f t="shared" si="29"/>
        <v>652</v>
      </c>
    </row>
    <row r="169" spans="1:35" ht="27.75">
      <c r="A169" s="155" t="s">
        <v>146</v>
      </c>
      <c r="B169" s="149" t="s">
        <v>92</v>
      </c>
      <c r="C169" s="39" t="s">
        <v>12</v>
      </c>
      <c r="D169" s="34" t="s">
        <v>1</v>
      </c>
      <c r="E169" s="35">
        <v>0</v>
      </c>
      <c r="F169" s="35">
        <v>0</v>
      </c>
      <c r="G169" s="35">
        <v>0</v>
      </c>
      <c r="H169" s="35">
        <v>0</v>
      </c>
      <c r="I169" s="35">
        <v>15</v>
      </c>
      <c r="J169" s="35">
        <v>2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1</v>
      </c>
      <c r="T169" s="35">
        <v>0</v>
      </c>
      <c r="U169" s="35">
        <v>2</v>
      </c>
      <c r="V169" s="35">
        <v>0</v>
      </c>
      <c r="W169" s="35">
        <v>0</v>
      </c>
      <c r="X169" s="35">
        <v>0</v>
      </c>
      <c r="Y169" s="35">
        <v>0</v>
      </c>
      <c r="Z169" s="35">
        <v>0</v>
      </c>
      <c r="AA169" s="35">
        <v>1</v>
      </c>
      <c r="AB169" s="35">
        <v>0</v>
      </c>
      <c r="AC169" s="35">
        <v>1</v>
      </c>
      <c r="AD169" s="35">
        <v>0</v>
      </c>
      <c r="AE169" s="35">
        <v>0</v>
      </c>
      <c r="AF169" s="35">
        <v>0</v>
      </c>
      <c r="AG169" s="58">
        <f t="shared" si="27"/>
        <v>20</v>
      </c>
      <c r="AH169" s="58">
        <f t="shared" si="28"/>
        <v>2</v>
      </c>
      <c r="AI169" s="58">
        <f t="shared" si="29"/>
        <v>22</v>
      </c>
    </row>
    <row r="170" spans="1:35" ht="27.75">
      <c r="A170" s="155"/>
      <c r="B170" s="162"/>
      <c r="C170" s="39" t="s">
        <v>12</v>
      </c>
      <c r="D170" s="34" t="s">
        <v>78</v>
      </c>
      <c r="E170" s="35">
        <v>0</v>
      </c>
      <c r="F170" s="35">
        <v>0</v>
      </c>
      <c r="G170" s="35">
        <v>0</v>
      </c>
      <c r="H170" s="35">
        <v>0</v>
      </c>
      <c r="I170" s="35">
        <v>35</v>
      </c>
      <c r="J170" s="35">
        <v>4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1</v>
      </c>
      <c r="R170" s="35">
        <v>1</v>
      </c>
      <c r="S170" s="35">
        <v>3</v>
      </c>
      <c r="T170" s="35">
        <v>0</v>
      </c>
      <c r="U170" s="35">
        <v>5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3</v>
      </c>
      <c r="AB170" s="35">
        <v>0</v>
      </c>
      <c r="AC170" s="35">
        <v>2</v>
      </c>
      <c r="AD170" s="35">
        <v>0</v>
      </c>
      <c r="AE170" s="35">
        <v>0</v>
      </c>
      <c r="AF170" s="35">
        <v>0</v>
      </c>
      <c r="AG170" s="58">
        <f t="shared" si="27"/>
        <v>49</v>
      </c>
      <c r="AH170" s="58">
        <f t="shared" si="28"/>
        <v>5</v>
      </c>
      <c r="AI170" s="58">
        <f t="shared" si="29"/>
        <v>54</v>
      </c>
    </row>
    <row r="171" spans="1:35" ht="27.75">
      <c r="A171" s="155"/>
      <c r="B171" s="149" t="s">
        <v>93</v>
      </c>
      <c r="C171" s="39" t="s">
        <v>12</v>
      </c>
      <c r="D171" s="34" t="s">
        <v>1</v>
      </c>
      <c r="E171" s="35">
        <v>0</v>
      </c>
      <c r="F171" s="35">
        <v>0</v>
      </c>
      <c r="G171" s="35">
        <v>0</v>
      </c>
      <c r="H171" s="35">
        <v>0</v>
      </c>
      <c r="I171" s="35">
        <v>13</v>
      </c>
      <c r="J171" s="35">
        <v>1</v>
      </c>
      <c r="K171" s="35">
        <v>1</v>
      </c>
      <c r="L171" s="35">
        <v>0</v>
      </c>
      <c r="M171" s="35">
        <v>1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1</v>
      </c>
      <c r="V171" s="35">
        <v>0</v>
      </c>
      <c r="W171" s="35">
        <v>1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1</v>
      </c>
      <c r="AE171" s="35">
        <v>0</v>
      </c>
      <c r="AF171" s="35">
        <v>0</v>
      </c>
      <c r="AG171" s="58">
        <f t="shared" si="27"/>
        <v>17</v>
      </c>
      <c r="AH171" s="58">
        <f t="shared" si="28"/>
        <v>2</v>
      </c>
      <c r="AI171" s="58">
        <f t="shared" si="29"/>
        <v>19</v>
      </c>
    </row>
    <row r="172" spans="1:35" ht="27.75">
      <c r="A172" s="155"/>
      <c r="B172" s="162"/>
      <c r="C172" s="39" t="s">
        <v>12</v>
      </c>
      <c r="D172" s="34" t="s">
        <v>78</v>
      </c>
      <c r="E172" s="35">
        <v>0</v>
      </c>
      <c r="F172" s="35">
        <v>0</v>
      </c>
      <c r="G172" s="35">
        <v>0</v>
      </c>
      <c r="H172" s="35">
        <v>0</v>
      </c>
      <c r="I172" s="35">
        <v>37</v>
      </c>
      <c r="J172" s="35">
        <v>5</v>
      </c>
      <c r="K172" s="35">
        <v>3</v>
      </c>
      <c r="L172" s="35">
        <v>0</v>
      </c>
      <c r="M172" s="35">
        <v>2</v>
      </c>
      <c r="N172" s="35">
        <v>0</v>
      </c>
      <c r="O172" s="35">
        <v>2</v>
      </c>
      <c r="P172" s="35">
        <v>0</v>
      </c>
      <c r="Q172" s="35">
        <v>1</v>
      </c>
      <c r="R172" s="35">
        <v>0</v>
      </c>
      <c r="S172" s="35">
        <v>1</v>
      </c>
      <c r="T172" s="35">
        <v>0</v>
      </c>
      <c r="U172" s="35">
        <v>3</v>
      </c>
      <c r="V172" s="35">
        <v>0</v>
      </c>
      <c r="W172" s="35">
        <v>2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2</v>
      </c>
      <c r="AE172" s="35">
        <v>0</v>
      </c>
      <c r="AF172" s="35">
        <v>0</v>
      </c>
      <c r="AG172" s="58">
        <f t="shared" si="27"/>
        <v>51</v>
      </c>
      <c r="AH172" s="58">
        <f t="shared" si="28"/>
        <v>7</v>
      </c>
      <c r="AI172" s="58">
        <f t="shared" si="29"/>
        <v>58</v>
      </c>
    </row>
    <row r="173" spans="1:35" ht="27.75">
      <c r="A173" s="155"/>
      <c r="B173" s="149" t="s">
        <v>108</v>
      </c>
      <c r="C173" s="39" t="s">
        <v>12</v>
      </c>
      <c r="D173" s="34" t="s">
        <v>1</v>
      </c>
      <c r="E173" s="35">
        <v>0</v>
      </c>
      <c r="F173" s="35">
        <v>0</v>
      </c>
      <c r="G173" s="35">
        <v>0</v>
      </c>
      <c r="H173" s="35">
        <v>0</v>
      </c>
      <c r="I173" s="35">
        <v>2</v>
      </c>
      <c r="J173" s="35">
        <v>0</v>
      </c>
      <c r="K173" s="35">
        <v>0</v>
      </c>
      <c r="L173" s="35">
        <v>0</v>
      </c>
      <c r="M173" s="35">
        <v>1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1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58">
        <f t="shared" si="27"/>
        <v>4</v>
      </c>
      <c r="AH173" s="58">
        <f t="shared" si="28"/>
        <v>0</v>
      </c>
      <c r="AI173" s="58">
        <f t="shared" si="29"/>
        <v>4</v>
      </c>
    </row>
    <row r="174" spans="1:35" ht="27.75">
      <c r="A174" s="155"/>
      <c r="B174" s="162"/>
      <c r="C174" s="39" t="s">
        <v>12</v>
      </c>
      <c r="D174" s="34" t="s">
        <v>78</v>
      </c>
      <c r="E174" s="35">
        <v>0</v>
      </c>
      <c r="F174" s="35">
        <v>0</v>
      </c>
      <c r="G174" s="35">
        <v>0</v>
      </c>
      <c r="H174" s="35">
        <v>0</v>
      </c>
      <c r="I174" s="35">
        <v>34</v>
      </c>
      <c r="J174" s="35">
        <v>2</v>
      </c>
      <c r="K174" s="35">
        <v>0</v>
      </c>
      <c r="L174" s="35">
        <v>1</v>
      </c>
      <c r="M174" s="35">
        <v>1</v>
      </c>
      <c r="N174" s="35">
        <v>1</v>
      </c>
      <c r="O174" s="35">
        <v>0</v>
      </c>
      <c r="P174" s="35">
        <v>0</v>
      </c>
      <c r="Q174" s="35">
        <v>0</v>
      </c>
      <c r="R174" s="35">
        <v>0</v>
      </c>
      <c r="S174" s="35">
        <v>2</v>
      </c>
      <c r="T174" s="35">
        <v>0</v>
      </c>
      <c r="U174" s="35">
        <v>5</v>
      </c>
      <c r="V174" s="35">
        <v>1</v>
      </c>
      <c r="W174" s="35">
        <v>2</v>
      </c>
      <c r="X174" s="35">
        <v>0</v>
      </c>
      <c r="Y174" s="35">
        <v>0</v>
      </c>
      <c r="Z174" s="35">
        <v>0</v>
      </c>
      <c r="AA174" s="35">
        <v>0</v>
      </c>
      <c r="AB174" s="35">
        <v>0</v>
      </c>
      <c r="AC174" s="35">
        <v>0</v>
      </c>
      <c r="AD174" s="35">
        <v>0</v>
      </c>
      <c r="AE174" s="35">
        <v>0</v>
      </c>
      <c r="AF174" s="35">
        <v>0</v>
      </c>
      <c r="AG174" s="58">
        <f t="shared" si="27"/>
        <v>44</v>
      </c>
      <c r="AH174" s="58">
        <f t="shared" si="28"/>
        <v>5</v>
      </c>
      <c r="AI174" s="58">
        <f t="shared" si="29"/>
        <v>49</v>
      </c>
    </row>
    <row r="175" spans="1:35" ht="27.75">
      <c r="A175" s="155"/>
      <c r="B175" s="149" t="s">
        <v>96</v>
      </c>
      <c r="C175" s="39" t="s">
        <v>12</v>
      </c>
      <c r="D175" s="34" t="s">
        <v>1</v>
      </c>
      <c r="E175" s="35">
        <v>0</v>
      </c>
      <c r="F175" s="35">
        <v>0</v>
      </c>
      <c r="G175" s="35">
        <v>0</v>
      </c>
      <c r="H175" s="35">
        <v>0</v>
      </c>
      <c r="I175" s="35">
        <v>1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58">
        <f t="shared" si="27"/>
        <v>1</v>
      </c>
      <c r="AH175" s="58">
        <f t="shared" si="28"/>
        <v>0</v>
      </c>
      <c r="AI175" s="58">
        <f t="shared" si="29"/>
        <v>1</v>
      </c>
    </row>
    <row r="176" spans="1:35" ht="27.75">
      <c r="A176" s="155"/>
      <c r="B176" s="162"/>
      <c r="C176" s="39" t="s">
        <v>12</v>
      </c>
      <c r="D176" s="34" t="s">
        <v>78</v>
      </c>
      <c r="E176" s="35">
        <v>0</v>
      </c>
      <c r="F176" s="35">
        <v>0</v>
      </c>
      <c r="G176" s="35">
        <v>0</v>
      </c>
      <c r="H176" s="35">
        <v>0</v>
      </c>
      <c r="I176" s="35">
        <v>2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58">
        <f t="shared" si="27"/>
        <v>2</v>
      </c>
      <c r="AH176" s="58">
        <f t="shared" si="28"/>
        <v>0</v>
      </c>
      <c r="AI176" s="58">
        <f t="shared" si="29"/>
        <v>2</v>
      </c>
    </row>
    <row r="177" spans="1:35" ht="27.75">
      <c r="A177" s="155"/>
      <c r="B177" s="149" t="s">
        <v>82</v>
      </c>
      <c r="C177" s="39" t="s">
        <v>12</v>
      </c>
      <c r="D177" s="34" t="s">
        <v>1</v>
      </c>
      <c r="E177" s="35">
        <v>0</v>
      </c>
      <c r="F177" s="35">
        <v>0</v>
      </c>
      <c r="G177" s="35">
        <v>0</v>
      </c>
      <c r="H177" s="35">
        <v>0</v>
      </c>
      <c r="I177" s="35">
        <v>2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58">
        <f t="shared" si="27"/>
        <v>2</v>
      </c>
      <c r="AH177" s="58">
        <f t="shared" si="28"/>
        <v>0</v>
      </c>
      <c r="AI177" s="58">
        <f t="shared" si="29"/>
        <v>2</v>
      </c>
    </row>
    <row r="178" spans="1:35" ht="27.75">
      <c r="A178" s="155"/>
      <c r="B178" s="162"/>
      <c r="C178" s="39" t="s">
        <v>12</v>
      </c>
      <c r="D178" s="34" t="s">
        <v>78</v>
      </c>
      <c r="E178" s="35">
        <v>0</v>
      </c>
      <c r="F178" s="35">
        <v>0</v>
      </c>
      <c r="G178" s="35">
        <v>0</v>
      </c>
      <c r="H178" s="35">
        <v>0</v>
      </c>
      <c r="I178" s="35">
        <v>38</v>
      </c>
      <c r="J178" s="35">
        <v>3</v>
      </c>
      <c r="K178" s="35">
        <v>1</v>
      </c>
      <c r="L178" s="35">
        <v>0</v>
      </c>
      <c r="M178" s="35">
        <v>0</v>
      </c>
      <c r="N178" s="35">
        <v>0</v>
      </c>
      <c r="O178" s="35">
        <v>1</v>
      </c>
      <c r="P178" s="35">
        <v>0</v>
      </c>
      <c r="Q178" s="35">
        <v>1</v>
      </c>
      <c r="R178" s="35">
        <v>0</v>
      </c>
      <c r="S178" s="35">
        <v>1</v>
      </c>
      <c r="T178" s="35">
        <v>1</v>
      </c>
      <c r="U178" s="35">
        <v>2</v>
      </c>
      <c r="V178" s="35">
        <v>0</v>
      </c>
      <c r="W178" s="35">
        <v>2</v>
      </c>
      <c r="X178" s="35">
        <v>0</v>
      </c>
      <c r="Y178" s="35">
        <v>1</v>
      </c>
      <c r="Z178" s="35">
        <v>0</v>
      </c>
      <c r="AA178" s="35">
        <v>1</v>
      </c>
      <c r="AB178" s="35">
        <v>0</v>
      </c>
      <c r="AC178" s="35">
        <v>2</v>
      </c>
      <c r="AD178" s="35">
        <v>0</v>
      </c>
      <c r="AE178" s="35">
        <v>0</v>
      </c>
      <c r="AF178" s="35">
        <v>0</v>
      </c>
      <c r="AG178" s="58">
        <f t="shared" si="27"/>
        <v>50</v>
      </c>
      <c r="AH178" s="58">
        <f t="shared" si="28"/>
        <v>4</v>
      </c>
      <c r="AI178" s="58">
        <f t="shared" si="29"/>
        <v>54</v>
      </c>
    </row>
    <row r="179" spans="1:35" ht="27.75">
      <c r="A179" s="155"/>
      <c r="B179" s="149" t="s">
        <v>95</v>
      </c>
      <c r="C179" s="39" t="s">
        <v>12</v>
      </c>
      <c r="D179" s="34" t="s">
        <v>1</v>
      </c>
      <c r="E179" s="35">
        <v>2</v>
      </c>
      <c r="F179" s="35">
        <v>0</v>
      </c>
      <c r="G179" s="35">
        <v>0</v>
      </c>
      <c r="H179" s="35">
        <v>0</v>
      </c>
      <c r="I179" s="35">
        <v>2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1</v>
      </c>
      <c r="T179" s="35">
        <v>0</v>
      </c>
      <c r="U179" s="35">
        <v>1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35">
        <v>0</v>
      </c>
      <c r="AE179" s="35">
        <v>0</v>
      </c>
      <c r="AF179" s="35">
        <v>0</v>
      </c>
      <c r="AG179" s="58">
        <f t="shared" si="27"/>
        <v>6</v>
      </c>
      <c r="AH179" s="58">
        <f t="shared" si="28"/>
        <v>0</v>
      </c>
      <c r="AI179" s="58">
        <f t="shared" si="29"/>
        <v>6</v>
      </c>
    </row>
    <row r="180" spans="1:35" ht="27.75">
      <c r="A180" s="155"/>
      <c r="B180" s="162"/>
      <c r="C180" s="39" t="s">
        <v>12</v>
      </c>
      <c r="D180" s="34" t="s">
        <v>78</v>
      </c>
      <c r="E180" s="35">
        <v>6</v>
      </c>
      <c r="F180" s="35">
        <v>0</v>
      </c>
      <c r="G180" s="35">
        <v>0</v>
      </c>
      <c r="H180" s="35">
        <v>0</v>
      </c>
      <c r="I180" s="35">
        <v>7</v>
      </c>
      <c r="J180" s="35">
        <v>0</v>
      </c>
      <c r="K180" s="35">
        <v>1</v>
      </c>
      <c r="L180" s="35">
        <v>0</v>
      </c>
      <c r="M180" s="35">
        <v>2</v>
      </c>
      <c r="N180" s="35">
        <v>0</v>
      </c>
      <c r="O180" s="35">
        <v>3</v>
      </c>
      <c r="P180" s="35">
        <v>0</v>
      </c>
      <c r="Q180" s="35">
        <v>0</v>
      </c>
      <c r="R180" s="35">
        <v>0</v>
      </c>
      <c r="S180" s="35">
        <v>3</v>
      </c>
      <c r="T180" s="35">
        <v>0</v>
      </c>
      <c r="U180" s="35">
        <v>2</v>
      </c>
      <c r="V180" s="35">
        <v>0</v>
      </c>
      <c r="W180" s="35">
        <v>1</v>
      </c>
      <c r="X180" s="35">
        <v>0</v>
      </c>
      <c r="Y180" s="35">
        <v>0</v>
      </c>
      <c r="Z180" s="35">
        <v>0</v>
      </c>
      <c r="AA180" s="35">
        <v>0</v>
      </c>
      <c r="AB180" s="35">
        <v>0</v>
      </c>
      <c r="AC180" s="35">
        <v>2</v>
      </c>
      <c r="AD180" s="35">
        <v>0</v>
      </c>
      <c r="AE180" s="35">
        <v>0</v>
      </c>
      <c r="AF180" s="35">
        <v>0</v>
      </c>
      <c r="AG180" s="58">
        <f t="shared" si="27"/>
        <v>27</v>
      </c>
      <c r="AH180" s="58">
        <f t="shared" si="28"/>
        <v>0</v>
      </c>
      <c r="AI180" s="58">
        <f t="shared" si="29"/>
        <v>27</v>
      </c>
    </row>
    <row r="181" spans="1:35" ht="27.75">
      <c r="A181" s="155"/>
      <c r="B181" s="149" t="s">
        <v>97</v>
      </c>
      <c r="C181" s="39" t="s">
        <v>12</v>
      </c>
      <c r="D181" s="34" t="s">
        <v>1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35">
        <v>0</v>
      </c>
      <c r="AD181" s="35">
        <v>0</v>
      </c>
      <c r="AE181" s="35">
        <v>0</v>
      </c>
      <c r="AF181" s="35">
        <v>0</v>
      </c>
      <c r="AG181" s="58">
        <f t="shared" si="27"/>
        <v>0</v>
      </c>
      <c r="AH181" s="58">
        <f t="shared" si="28"/>
        <v>0</v>
      </c>
      <c r="AI181" s="58">
        <f t="shared" si="29"/>
        <v>0</v>
      </c>
    </row>
    <row r="182" spans="1:35" ht="27.75">
      <c r="A182" s="155"/>
      <c r="B182" s="162"/>
      <c r="C182" s="39" t="s">
        <v>12</v>
      </c>
      <c r="D182" s="34" t="s">
        <v>78</v>
      </c>
      <c r="E182" s="35">
        <v>0</v>
      </c>
      <c r="F182" s="35">
        <v>0</v>
      </c>
      <c r="G182" s="35">
        <v>0</v>
      </c>
      <c r="H182" s="35">
        <v>0</v>
      </c>
      <c r="I182" s="35">
        <v>1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0</v>
      </c>
      <c r="AF182" s="35">
        <v>0</v>
      </c>
      <c r="AG182" s="58">
        <f t="shared" si="27"/>
        <v>1</v>
      </c>
      <c r="AH182" s="58">
        <f t="shared" si="28"/>
        <v>0</v>
      </c>
      <c r="AI182" s="58">
        <f t="shared" si="29"/>
        <v>1</v>
      </c>
    </row>
    <row r="183" spans="1:35" ht="27.75">
      <c r="A183" s="155"/>
      <c r="B183" s="149" t="s">
        <v>94</v>
      </c>
      <c r="C183" s="39" t="s">
        <v>12</v>
      </c>
      <c r="D183" s="34" t="s">
        <v>1</v>
      </c>
      <c r="E183" s="35">
        <v>0</v>
      </c>
      <c r="F183" s="35">
        <v>0</v>
      </c>
      <c r="G183" s="35">
        <v>0</v>
      </c>
      <c r="H183" s="35">
        <v>0</v>
      </c>
      <c r="I183" s="35">
        <v>3</v>
      </c>
      <c r="J183" s="35">
        <v>2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E183" s="35">
        <v>0</v>
      </c>
      <c r="AF183" s="35">
        <v>0</v>
      </c>
      <c r="AG183" s="58">
        <f t="shared" si="27"/>
        <v>3</v>
      </c>
      <c r="AH183" s="58">
        <f t="shared" si="28"/>
        <v>2</v>
      </c>
      <c r="AI183" s="58">
        <f t="shared" si="29"/>
        <v>5</v>
      </c>
    </row>
    <row r="184" spans="1:35" ht="27.75">
      <c r="A184" s="155"/>
      <c r="B184" s="162"/>
      <c r="C184" s="39" t="s">
        <v>12</v>
      </c>
      <c r="D184" s="34" t="s">
        <v>78</v>
      </c>
      <c r="E184" s="35">
        <v>0</v>
      </c>
      <c r="F184" s="35">
        <v>0</v>
      </c>
      <c r="G184" s="35">
        <v>0</v>
      </c>
      <c r="H184" s="35">
        <v>0</v>
      </c>
      <c r="I184" s="35">
        <v>13</v>
      </c>
      <c r="J184" s="35">
        <v>5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1</v>
      </c>
      <c r="Q184" s="35">
        <v>1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58">
        <f t="shared" si="27"/>
        <v>14</v>
      </c>
      <c r="AH184" s="58">
        <f t="shared" si="28"/>
        <v>6</v>
      </c>
      <c r="AI184" s="58">
        <f t="shared" si="29"/>
        <v>20</v>
      </c>
    </row>
    <row r="185" spans="1:35" ht="27.75">
      <c r="A185" s="155"/>
      <c r="B185" s="157" t="s">
        <v>83</v>
      </c>
      <c r="C185" s="40" t="s">
        <v>12</v>
      </c>
      <c r="D185" s="36" t="s">
        <v>1</v>
      </c>
      <c r="E185" s="32">
        <f aca="true" t="shared" si="32" ref="E185:AF185">E183+E181+E179+E177+E175+E173+E171+E169</f>
        <v>2</v>
      </c>
      <c r="F185" s="32">
        <f t="shared" si="32"/>
        <v>0</v>
      </c>
      <c r="G185" s="32">
        <f t="shared" si="32"/>
        <v>0</v>
      </c>
      <c r="H185" s="32">
        <f t="shared" si="32"/>
        <v>0</v>
      </c>
      <c r="I185" s="32">
        <f t="shared" si="32"/>
        <v>38</v>
      </c>
      <c r="J185" s="32">
        <f t="shared" si="32"/>
        <v>5</v>
      </c>
      <c r="K185" s="32">
        <f t="shared" si="32"/>
        <v>1</v>
      </c>
      <c r="L185" s="32">
        <f t="shared" si="32"/>
        <v>0</v>
      </c>
      <c r="M185" s="32">
        <f t="shared" si="32"/>
        <v>2</v>
      </c>
      <c r="N185" s="32">
        <f t="shared" si="32"/>
        <v>0</v>
      </c>
      <c r="O185" s="32">
        <f t="shared" si="32"/>
        <v>0</v>
      </c>
      <c r="P185" s="32">
        <f t="shared" si="32"/>
        <v>0</v>
      </c>
      <c r="Q185" s="32">
        <f t="shared" si="32"/>
        <v>0</v>
      </c>
      <c r="R185" s="32">
        <f t="shared" si="32"/>
        <v>0</v>
      </c>
      <c r="S185" s="32">
        <f t="shared" si="32"/>
        <v>2</v>
      </c>
      <c r="T185" s="32">
        <f t="shared" si="32"/>
        <v>0</v>
      </c>
      <c r="U185" s="32">
        <f t="shared" si="32"/>
        <v>5</v>
      </c>
      <c r="V185" s="32">
        <f t="shared" si="32"/>
        <v>0</v>
      </c>
      <c r="W185" s="32">
        <f t="shared" si="32"/>
        <v>1</v>
      </c>
      <c r="X185" s="32">
        <f t="shared" si="32"/>
        <v>0</v>
      </c>
      <c r="Y185" s="32">
        <f t="shared" si="32"/>
        <v>0</v>
      </c>
      <c r="Z185" s="32">
        <f t="shared" si="32"/>
        <v>0</v>
      </c>
      <c r="AA185" s="32">
        <f t="shared" si="32"/>
        <v>1</v>
      </c>
      <c r="AB185" s="32">
        <f t="shared" si="32"/>
        <v>0</v>
      </c>
      <c r="AC185" s="32">
        <f t="shared" si="32"/>
        <v>1</v>
      </c>
      <c r="AD185" s="32">
        <f t="shared" si="32"/>
        <v>1</v>
      </c>
      <c r="AE185" s="32">
        <f t="shared" si="32"/>
        <v>0</v>
      </c>
      <c r="AF185" s="32">
        <f t="shared" si="32"/>
        <v>0</v>
      </c>
      <c r="AG185" s="58">
        <f t="shared" si="27"/>
        <v>53</v>
      </c>
      <c r="AH185" s="58">
        <f t="shared" si="28"/>
        <v>6</v>
      </c>
      <c r="AI185" s="58">
        <f t="shared" si="29"/>
        <v>59</v>
      </c>
    </row>
    <row r="186" spans="1:35" ht="27.75">
      <c r="A186" s="156"/>
      <c r="B186" s="158"/>
      <c r="C186" s="40" t="s">
        <v>12</v>
      </c>
      <c r="D186" s="36" t="s">
        <v>78</v>
      </c>
      <c r="E186" s="32">
        <f>E184+E182+E180+E178+E176+E174+E172+E170</f>
        <v>6</v>
      </c>
      <c r="F186" s="32">
        <f aca="true" t="shared" si="33" ref="F186:AF186">F184+F182+F180+F178+F176+F174+F172+F170</f>
        <v>0</v>
      </c>
      <c r="G186" s="32">
        <f t="shared" si="33"/>
        <v>0</v>
      </c>
      <c r="H186" s="32">
        <f t="shared" si="33"/>
        <v>0</v>
      </c>
      <c r="I186" s="32">
        <f t="shared" si="33"/>
        <v>167</v>
      </c>
      <c r="J186" s="32">
        <f t="shared" si="33"/>
        <v>19</v>
      </c>
      <c r="K186" s="32">
        <f t="shared" si="33"/>
        <v>5</v>
      </c>
      <c r="L186" s="32">
        <f t="shared" si="33"/>
        <v>1</v>
      </c>
      <c r="M186" s="32">
        <f t="shared" si="33"/>
        <v>5</v>
      </c>
      <c r="N186" s="32">
        <f t="shared" si="33"/>
        <v>1</v>
      </c>
      <c r="O186" s="32">
        <f t="shared" si="33"/>
        <v>6</v>
      </c>
      <c r="P186" s="32">
        <f t="shared" si="33"/>
        <v>1</v>
      </c>
      <c r="Q186" s="32">
        <f t="shared" si="33"/>
        <v>4</v>
      </c>
      <c r="R186" s="32">
        <f t="shared" si="33"/>
        <v>1</v>
      </c>
      <c r="S186" s="32">
        <f t="shared" si="33"/>
        <v>10</v>
      </c>
      <c r="T186" s="32">
        <f t="shared" si="33"/>
        <v>1</v>
      </c>
      <c r="U186" s="32">
        <f t="shared" si="33"/>
        <v>17</v>
      </c>
      <c r="V186" s="32">
        <f t="shared" si="33"/>
        <v>1</v>
      </c>
      <c r="W186" s="32">
        <f t="shared" si="33"/>
        <v>7</v>
      </c>
      <c r="X186" s="32">
        <f t="shared" si="33"/>
        <v>0</v>
      </c>
      <c r="Y186" s="32">
        <f t="shared" si="33"/>
        <v>1</v>
      </c>
      <c r="Z186" s="32">
        <f t="shared" si="33"/>
        <v>0</v>
      </c>
      <c r="AA186" s="32">
        <f t="shared" si="33"/>
        <v>4</v>
      </c>
      <c r="AB186" s="32">
        <f t="shared" si="33"/>
        <v>0</v>
      </c>
      <c r="AC186" s="32">
        <f t="shared" si="33"/>
        <v>6</v>
      </c>
      <c r="AD186" s="32">
        <f t="shared" si="33"/>
        <v>2</v>
      </c>
      <c r="AE186" s="32">
        <f t="shared" si="33"/>
        <v>0</v>
      </c>
      <c r="AF186" s="32">
        <f t="shared" si="33"/>
        <v>0</v>
      </c>
      <c r="AG186" s="58">
        <f t="shared" si="27"/>
        <v>238</v>
      </c>
      <c r="AH186" s="58">
        <f t="shared" si="28"/>
        <v>27</v>
      </c>
      <c r="AI186" s="58">
        <f t="shared" si="29"/>
        <v>265</v>
      </c>
    </row>
    <row r="187" spans="1:35" ht="27.75">
      <c r="A187" s="153" t="s">
        <v>34</v>
      </c>
      <c r="B187" s="150"/>
      <c r="C187" s="34" t="s">
        <v>12</v>
      </c>
      <c r="D187" s="34" t="s">
        <v>1</v>
      </c>
      <c r="E187" s="35">
        <v>1</v>
      </c>
      <c r="F187" s="35">
        <v>0</v>
      </c>
      <c r="G187" s="35">
        <v>0</v>
      </c>
      <c r="H187" s="35">
        <v>0</v>
      </c>
      <c r="I187" s="35">
        <v>4</v>
      </c>
      <c r="J187" s="35">
        <v>1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1</v>
      </c>
      <c r="V187" s="35">
        <v>1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35">
        <v>1</v>
      </c>
      <c r="AD187" s="35">
        <v>1</v>
      </c>
      <c r="AE187" s="35">
        <v>0</v>
      </c>
      <c r="AF187" s="35">
        <v>0</v>
      </c>
      <c r="AG187" s="58">
        <f t="shared" si="27"/>
        <v>7</v>
      </c>
      <c r="AH187" s="58">
        <f t="shared" si="28"/>
        <v>3</v>
      </c>
      <c r="AI187" s="58">
        <f t="shared" si="29"/>
        <v>10</v>
      </c>
    </row>
    <row r="188" spans="1:35" ht="27.75">
      <c r="A188" s="151"/>
      <c r="B188" s="152"/>
      <c r="C188" s="34" t="s">
        <v>12</v>
      </c>
      <c r="D188" s="34" t="s">
        <v>78</v>
      </c>
      <c r="E188" s="35">
        <v>5</v>
      </c>
      <c r="F188" s="35">
        <v>0</v>
      </c>
      <c r="G188" s="35">
        <v>0</v>
      </c>
      <c r="H188" s="35">
        <v>0</v>
      </c>
      <c r="I188" s="35">
        <v>38</v>
      </c>
      <c r="J188" s="35">
        <v>34</v>
      </c>
      <c r="K188" s="35">
        <v>1</v>
      </c>
      <c r="L188" s="35">
        <v>0</v>
      </c>
      <c r="M188" s="35">
        <v>2</v>
      </c>
      <c r="N188" s="35">
        <v>3</v>
      </c>
      <c r="O188" s="35">
        <v>0</v>
      </c>
      <c r="P188" s="35">
        <v>0</v>
      </c>
      <c r="Q188" s="35">
        <v>0</v>
      </c>
      <c r="R188" s="35">
        <v>0</v>
      </c>
      <c r="S188" s="35">
        <v>4</v>
      </c>
      <c r="T188" s="35">
        <v>0</v>
      </c>
      <c r="U188" s="35">
        <v>13</v>
      </c>
      <c r="V188" s="35">
        <v>5</v>
      </c>
      <c r="W188" s="35">
        <v>6</v>
      </c>
      <c r="X188" s="35">
        <v>4</v>
      </c>
      <c r="Y188" s="35">
        <v>3</v>
      </c>
      <c r="Z188" s="35">
        <v>2</v>
      </c>
      <c r="AA188" s="35">
        <v>0</v>
      </c>
      <c r="AB188" s="35">
        <v>1</v>
      </c>
      <c r="AC188" s="35">
        <v>4</v>
      </c>
      <c r="AD188" s="35">
        <v>1</v>
      </c>
      <c r="AE188" s="35">
        <v>1</v>
      </c>
      <c r="AF188" s="35">
        <v>0</v>
      </c>
      <c r="AG188" s="58">
        <f t="shared" si="27"/>
        <v>77</v>
      </c>
      <c r="AH188" s="58">
        <f t="shared" si="28"/>
        <v>50</v>
      </c>
      <c r="AI188" s="58">
        <f t="shared" si="29"/>
        <v>127</v>
      </c>
    </row>
    <row r="189" spans="1:35" ht="27.75">
      <c r="A189" s="153" t="s">
        <v>36</v>
      </c>
      <c r="B189" s="150"/>
      <c r="C189" s="34" t="s">
        <v>12</v>
      </c>
      <c r="D189" s="34" t="s">
        <v>1</v>
      </c>
      <c r="E189" s="35">
        <v>0</v>
      </c>
      <c r="F189" s="35">
        <v>0</v>
      </c>
      <c r="G189" s="35">
        <v>0</v>
      </c>
      <c r="H189" s="35">
        <v>0</v>
      </c>
      <c r="I189" s="35">
        <v>12</v>
      </c>
      <c r="J189" s="35">
        <v>2</v>
      </c>
      <c r="K189" s="35">
        <v>1</v>
      </c>
      <c r="L189" s="35">
        <v>1</v>
      </c>
      <c r="M189" s="35">
        <v>1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1</v>
      </c>
      <c r="U189" s="35">
        <v>2</v>
      </c>
      <c r="V189" s="35">
        <v>2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58">
        <f t="shared" si="27"/>
        <v>16</v>
      </c>
      <c r="AH189" s="58">
        <f t="shared" si="28"/>
        <v>6</v>
      </c>
      <c r="AI189" s="58">
        <f t="shared" si="29"/>
        <v>22</v>
      </c>
    </row>
    <row r="190" spans="1:35" ht="27.75">
      <c r="A190" s="151"/>
      <c r="B190" s="152"/>
      <c r="C190" s="34" t="s">
        <v>12</v>
      </c>
      <c r="D190" s="34" t="s">
        <v>78</v>
      </c>
      <c r="E190" s="35">
        <v>0</v>
      </c>
      <c r="F190" s="35">
        <v>2</v>
      </c>
      <c r="G190" s="35">
        <v>0</v>
      </c>
      <c r="H190" s="35">
        <v>0</v>
      </c>
      <c r="I190" s="35">
        <v>63</v>
      </c>
      <c r="J190" s="35">
        <v>33</v>
      </c>
      <c r="K190" s="35">
        <v>2</v>
      </c>
      <c r="L190" s="35">
        <v>2</v>
      </c>
      <c r="M190" s="35">
        <v>9</v>
      </c>
      <c r="N190" s="35">
        <v>3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2</v>
      </c>
      <c r="U190" s="35">
        <v>22</v>
      </c>
      <c r="V190" s="35">
        <v>4</v>
      </c>
      <c r="W190" s="35">
        <v>4</v>
      </c>
      <c r="X190" s="35">
        <v>0</v>
      </c>
      <c r="Y190" s="35">
        <v>1</v>
      </c>
      <c r="Z190" s="35">
        <v>0</v>
      </c>
      <c r="AA190" s="35">
        <v>0</v>
      </c>
      <c r="AB190" s="35">
        <v>0</v>
      </c>
      <c r="AC190" s="35">
        <v>1</v>
      </c>
      <c r="AD190" s="35">
        <v>0</v>
      </c>
      <c r="AE190" s="35">
        <v>0</v>
      </c>
      <c r="AF190" s="35">
        <v>0</v>
      </c>
      <c r="AG190" s="58">
        <f t="shared" si="27"/>
        <v>102</v>
      </c>
      <c r="AH190" s="58">
        <f t="shared" si="28"/>
        <v>46</v>
      </c>
      <c r="AI190" s="58">
        <f t="shared" si="29"/>
        <v>148</v>
      </c>
    </row>
    <row r="191" spans="1:35" ht="27.75">
      <c r="A191" s="153" t="s">
        <v>306</v>
      </c>
      <c r="B191" s="150"/>
      <c r="C191" s="34" t="s">
        <v>18</v>
      </c>
      <c r="D191" s="34" t="s">
        <v>1</v>
      </c>
      <c r="E191" s="35">
        <v>0</v>
      </c>
      <c r="F191" s="35">
        <v>0</v>
      </c>
      <c r="G191" s="35">
        <v>0</v>
      </c>
      <c r="H191" s="35">
        <v>0</v>
      </c>
      <c r="I191" s="35">
        <v>3</v>
      </c>
      <c r="J191" s="35">
        <v>0</v>
      </c>
      <c r="K191" s="35">
        <v>0</v>
      </c>
      <c r="L191" s="35">
        <v>1</v>
      </c>
      <c r="M191" s="35">
        <v>1</v>
      </c>
      <c r="N191" s="35">
        <v>0</v>
      </c>
      <c r="O191" s="35">
        <v>1</v>
      </c>
      <c r="P191" s="35">
        <v>0</v>
      </c>
      <c r="Q191" s="35">
        <v>1</v>
      </c>
      <c r="R191" s="35">
        <v>1</v>
      </c>
      <c r="S191" s="35">
        <v>0</v>
      </c>
      <c r="T191" s="35">
        <v>0</v>
      </c>
      <c r="U191" s="35">
        <v>9</v>
      </c>
      <c r="V191" s="35">
        <v>9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5">
        <v>1</v>
      </c>
      <c r="AD191" s="35">
        <v>0</v>
      </c>
      <c r="AE191" s="35">
        <v>0</v>
      </c>
      <c r="AF191" s="35">
        <v>0</v>
      </c>
      <c r="AG191" s="58">
        <f t="shared" si="27"/>
        <v>16</v>
      </c>
      <c r="AH191" s="58">
        <f t="shared" si="28"/>
        <v>11</v>
      </c>
      <c r="AI191" s="58">
        <f t="shared" si="29"/>
        <v>27</v>
      </c>
    </row>
    <row r="192" spans="1:35" ht="27.75">
      <c r="A192" s="151"/>
      <c r="B192" s="152"/>
      <c r="C192" s="34" t="s">
        <v>18</v>
      </c>
      <c r="D192" s="34" t="s">
        <v>78</v>
      </c>
      <c r="E192" s="35">
        <v>1</v>
      </c>
      <c r="F192" s="35">
        <v>0</v>
      </c>
      <c r="G192" s="35">
        <v>0</v>
      </c>
      <c r="H192" s="35">
        <v>0</v>
      </c>
      <c r="I192" s="35">
        <v>7</v>
      </c>
      <c r="J192" s="35">
        <v>1</v>
      </c>
      <c r="K192" s="35">
        <v>5</v>
      </c>
      <c r="L192" s="35">
        <v>2</v>
      </c>
      <c r="M192" s="35">
        <v>7</v>
      </c>
      <c r="N192" s="35">
        <v>1</v>
      </c>
      <c r="O192" s="35">
        <v>3</v>
      </c>
      <c r="P192" s="35">
        <v>1</v>
      </c>
      <c r="Q192" s="35">
        <v>3</v>
      </c>
      <c r="R192" s="35">
        <v>2</v>
      </c>
      <c r="S192" s="35">
        <v>0</v>
      </c>
      <c r="T192" s="35">
        <v>0</v>
      </c>
      <c r="U192" s="35">
        <v>47</v>
      </c>
      <c r="V192" s="35">
        <v>23</v>
      </c>
      <c r="W192" s="35">
        <v>1</v>
      </c>
      <c r="X192" s="35">
        <v>0</v>
      </c>
      <c r="Y192" s="35">
        <v>0</v>
      </c>
      <c r="Z192" s="35">
        <v>0</v>
      </c>
      <c r="AA192" s="35">
        <v>1</v>
      </c>
      <c r="AB192" s="35">
        <v>0</v>
      </c>
      <c r="AC192" s="35">
        <v>2</v>
      </c>
      <c r="AD192" s="35">
        <v>0</v>
      </c>
      <c r="AE192" s="35">
        <v>0</v>
      </c>
      <c r="AF192" s="35">
        <v>0</v>
      </c>
      <c r="AG192" s="58">
        <f t="shared" si="27"/>
        <v>77</v>
      </c>
      <c r="AH192" s="58">
        <f t="shared" si="28"/>
        <v>30</v>
      </c>
      <c r="AI192" s="58">
        <f t="shared" si="29"/>
        <v>107</v>
      </c>
    </row>
    <row r="193" spans="1:35" ht="27.75">
      <c r="A193" s="153" t="s">
        <v>98</v>
      </c>
      <c r="B193" s="150"/>
      <c r="C193" s="34" t="s">
        <v>12</v>
      </c>
      <c r="D193" s="34" t="s">
        <v>1</v>
      </c>
      <c r="E193" s="35">
        <v>1</v>
      </c>
      <c r="F193" s="35">
        <v>0</v>
      </c>
      <c r="G193" s="35">
        <v>0</v>
      </c>
      <c r="H193" s="35">
        <v>1</v>
      </c>
      <c r="I193" s="35">
        <v>14</v>
      </c>
      <c r="J193" s="35">
        <v>6</v>
      </c>
      <c r="K193" s="35">
        <v>0</v>
      </c>
      <c r="L193" s="35">
        <v>0</v>
      </c>
      <c r="M193" s="35">
        <v>0</v>
      </c>
      <c r="N193" s="35">
        <v>3</v>
      </c>
      <c r="O193" s="35">
        <v>0</v>
      </c>
      <c r="P193" s="35">
        <v>2</v>
      </c>
      <c r="Q193" s="35">
        <v>1</v>
      </c>
      <c r="R193" s="35">
        <v>1</v>
      </c>
      <c r="S193" s="35">
        <v>2</v>
      </c>
      <c r="T193" s="35">
        <v>3</v>
      </c>
      <c r="U193" s="35">
        <v>3</v>
      </c>
      <c r="V193" s="35">
        <v>3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58">
        <f t="shared" si="27"/>
        <v>21</v>
      </c>
      <c r="AH193" s="58">
        <f t="shared" si="28"/>
        <v>19</v>
      </c>
      <c r="AI193" s="58">
        <f t="shared" si="29"/>
        <v>40</v>
      </c>
    </row>
    <row r="194" spans="1:35" ht="27.75">
      <c r="A194" s="151"/>
      <c r="B194" s="152"/>
      <c r="C194" s="34" t="s">
        <v>12</v>
      </c>
      <c r="D194" s="34" t="s">
        <v>78</v>
      </c>
      <c r="E194" s="35">
        <v>2</v>
      </c>
      <c r="F194" s="35">
        <v>5</v>
      </c>
      <c r="G194" s="35">
        <v>1</v>
      </c>
      <c r="H194" s="35">
        <v>3</v>
      </c>
      <c r="I194" s="35">
        <v>66</v>
      </c>
      <c r="J194" s="35">
        <v>109</v>
      </c>
      <c r="K194" s="35">
        <v>1</v>
      </c>
      <c r="L194" s="35">
        <v>0</v>
      </c>
      <c r="M194" s="35">
        <v>2</v>
      </c>
      <c r="N194" s="35">
        <v>16</v>
      </c>
      <c r="O194" s="35">
        <v>0</v>
      </c>
      <c r="P194" s="35">
        <v>5</v>
      </c>
      <c r="Q194" s="35">
        <v>2</v>
      </c>
      <c r="R194" s="35">
        <v>2</v>
      </c>
      <c r="S194" s="35">
        <v>4</v>
      </c>
      <c r="T194" s="35">
        <v>8</v>
      </c>
      <c r="U194" s="35">
        <v>9</v>
      </c>
      <c r="V194" s="35">
        <v>7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5">
        <v>2</v>
      </c>
      <c r="AD194" s="35">
        <v>0</v>
      </c>
      <c r="AE194" s="35">
        <v>0</v>
      </c>
      <c r="AF194" s="35">
        <v>0</v>
      </c>
      <c r="AG194" s="58">
        <f t="shared" si="27"/>
        <v>89</v>
      </c>
      <c r="AH194" s="58">
        <f t="shared" si="28"/>
        <v>155</v>
      </c>
      <c r="AI194" s="58">
        <f t="shared" si="29"/>
        <v>244</v>
      </c>
    </row>
    <row r="195" spans="1:35" ht="27.75">
      <c r="A195" s="153" t="s">
        <v>37</v>
      </c>
      <c r="B195" s="150"/>
      <c r="C195" s="34" t="s">
        <v>12</v>
      </c>
      <c r="D195" s="34" t="s">
        <v>1</v>
      </c>
      <c r="E195" s="35">
        <v>1</v>
      </c>
      <c r="F195" s="35">
        <v>1</v>
      </c>
      <c r="G195" s="35">
        <v>0</v>
      </c>
      <c r="H195" s="35">
        <v>0</v>
      </c>
      <c r="I195" s="35">
        <v>56</v>
      </c>
      <c r="J195" s="35">
        <v>24</v>
      </c>
      <c r="K195" s="35">
        <v>2</v>
      </c>
      <c r="L195" s="35">
        <v>5</v>
      </c>
      <c r="M195" s="35">
        <v>7</v>
      </c>
      <c r="N195" s="35">
        <v>3</v>
      </c>
      <c r="O195" s="35">
        <v>0</v>
      </c>
      <c r="P195" s="35">
        <v>0</v>
      </c>
      <c r="Q195" s="35">
        <v>1</v>
      </c>
      <c r="R195" s="35">
        <v>3</v>
      </c>
      <c r="S195" s="35">
        <v>2</v>
      </c>
      <c r="T195" s="35">
        <v>0</v>
      </c>
      <c r="U195" s="35">
        <v>8</v>
      </c>
      <c r="V195" s="35">
        <v>1</v>
      </c>
      <c r="W195" s="35">
        <v>2</v>
      </c>
      <c r="X195" s="35">
        <v>3</v>
      </c>
      <c r="Y195" s="35">
        <v>5</v>
      </c>
      <c r="Z195" s="35">
        <v>1</v>
      </c>
      <c r="AA195" s="35">
        <v>2</v>
      </c>
      <c r="AB195" s="35">
        <v>1</v>
      </c>
      <c r="AC195" s="35">
        <v>1</v>
      </c>
      <c r="AD195" s="35">
        <v>0</v>
      </c>
      <c r="AE195" s="35">
        <v>1</v>
      </c>
      <c r="AF195" s="35">
        <v>0</v>
      </c>
      <c r="AG195" s="58">
        <f t="shared" si="27"/>
        <v>88</v>
      </c>
      <c r="AH195" s="58">
        <f t="shared" si="28"/>
        <v>42</v>
      </c>
      <c r="AI195" s="58">
        <f t="shared" si="29"/>
        <v>130</v>
      </c>
    </row>
    <row r="196" spans="1:35" ht="27.75">
      <c r="A196" s="151"/>
      <c r="B196" s="152"/>
      <c r="C196" s="34" t="s">
        <v>12</v>
      </c>
      <c r="D196" s="34" t="s">
        <v>78</v>
      </c>
      <c r="E196" s="35">
        <v>32</v>
      </c>
      <c r="F196" s="35">
        <v>2</v>
      </c>
      <c r="G196" s="35">
        <v>0</v>
      </c>
      <c r="H196" s="35">
        <v>0</v>
      </c>
      <c r="I196" s="35">
        <v>489</v>
      </c>
      <c r="J196" s="35">
        <v>304</v>
      </c>
      <c r="K196" s="35">
        <v>31</v>
      </c>
      <c r="L196" s="35">
        <v>10</v>
      </c>
      <c r="M196" s="35">
        <v>50</v>
      </c>
      <c r="N196" s="35">
        <v>7</v>
      </c>
      <c r="O196" s="35">
        <v>4</v>
      </c>
      <c r="P196" s="35">
        <v>0</v>
      </c>
      <c r="Q196" s="35">
        <v>4</v>
      </c>
      <c r="R196" s="35">
        <v>6</v>
      </c>
      <c r="S196" s="35">
        <v>5</v>
      </c>
      <c r="T196" s="35">
        <v>0</v>
      </c>
      <c r="U196" s="35">
        <v>76</v>
      </c>
      <c r="V196" s="35">
        <v>12</v>
      </c>
      <c r="W196" s="35">
        <v>33</v>
      </c>
      <c r="X196" s="35">
        <v>18</v>
      </c>
      <c r="Y196" s="35">
        <v>10</v>
      </c>
      <c r="Z196" s="35">
        <v>3</v>
      </c>
      <c r="AA196" s="35">
        <v>5</v>
      </c>
      <c r="AB196" s="35">
        <v>2</v>
      </c>
      <c r="AC196" s="35">
        <v>8</v>
      </c>
      <c r="AD196" s="35">
        <v>0</v>
      </c>
      <c r="AE196" s="35">
        <v>2</v>
      </c>
      <c r="AF196" s="35">
        <v>0</v>
      </c>
      <c r="AG196" s="58">
        <f t="shared" si="27"/>
        <v>749</v>
      </c>
      <c r="AH196" s="58">
        <f t="shared" si="28"/>
        <v>364</v>
      </c>
      <c r="AI196" s="58">
        <f t="shared" si="29"/>
        <v>1113</v>
      </c>
    </row>
    <row r="197" spans="1:35" ht="27.75">
      <c r="A197" s="154" t="s">
        <v>38</v>
      </c>
      <c r="B197" s="159" t="s">
        <v>39</v>
      </c>
      <c r="C197" s="39" t="s">
        <v>12</v>
      </c>
      <c r="D197" s="34" t="s">
        <v>1</v>
      </c>
      <c r="E197" s="35">
        <v>1</v>
      </c>
      <c r="F197" s="35">
        <v>2</v>
      </c>
      <c r="G197" s="35">
        <v>0</v>
      </c>
      <c r="H197" s="35">
        <v>0</v>
      </c>
      <c r="I197" s="35">
        <v>100</v>
      </c>
      <c r="J197" s="35">
        <v>125</v>
      </c>
      <c r="K197" s="35">
        <v>0</v>
      </c>
      <c r="L197" s="35">
        <v>0</v>
      </c>
      <c r="M197" s="35">
        <v>2</v>
      </c>
      <c r="N197" s="35">
        <v>2</v>
      </c>
      <c r="O197" s="35">
        <v>0</v>
      </c>
      <c r="P197" s="35">
        <v>0</v>
      </c>
      <c r="Q197" s="35">
        <v>0</v>
      </c>
      <c r="R197" s="35">
        <v>0</v>
      </c>
      <c r="S197" s="35">
        <v>2</v>
      </c>
      <c r="T197" s="35">
        <v>0</v>
      </c>
      <c r="U197" s="35">
        <v>21</v>
      </c>
      <c r="V197" s="35">
        <v>17</v>
      </c>
      <c r="W197" s="35">
        <v>3</v>
      </c>
      <c r="X197" s="35">
        <v>2</v>
      </c>
      <c r="Y197" s="35">
        <v>3</v>
      </c>
      <c r="Z197" s="35">
        <v>1</v>
      </c>
      <c r="AA197" s="35">
        <v>0</v>
      </c>
      <c r="AB197" s="35">
        <v>0</v>
      </c>
      <c r="AC197" s="35">
        <v>1</v>
      </c>
      <c r="AD197" s="35">
        <v>0</v>
      </c>
      <c r="AE197" s="35">
        <v>0</v>
      </c>
      <c r="AF197" s="35">
        <v>0</v>
      </c>
      <c r="AG197" s="58">
        <f t="shared" si="27"/>
        <v>133</v>
      </c>
      <c r="AH197" s="58">
        <f t="shared" si="28"/>
        <v>149</v>
      </c>
      <c r="AI197" s="58">
        <f t="shared" si="29"/>
        <v>282</v>
      </c>
    </row>
    <row r="198" spans="1:35" ht="27.75">
      <c r="A198" s="155"/>
      <c r="B198" s="160"/>
      <c r="C198" s="39" t="s">
        <v>12</v>
      </c>
      <c r="D198" s="34" t="s">
        <v>78</v>
      </c>
      <c r="E198" s="35">
        <v>2</v>
      </c>
      <c r="F198" s="35">
        <v>4</v>
      </c>
      <c r="G198" s="35">
        <v>0</v>
      </c>
      <c r="H198" s="35">
        <v>0</v>
      </c>
      <c r="I198" s="35">
        <v>334</v>
      </c>
      <c r="J198" s="35">
        <v>391</v>
      </c>
      <c r="K198" s="35">
        <v>1</v>
      </c>
      <c r="L198" s="35">
        <v>1</v>
      </c>
      <c r="M198" s="35">
        <v>4</v>
      </c>
      <c r="N198" s="35">
        <v>6</v>
      </c>
      <c r="O198" s="35">
        <v>0</v>
      </c>
      <c r="P198" s="35">
        <v>2</v>
      </c>
      <c r="Q198" s="35">
        <v>0</v>
      </c>
      <c r="R198" s="35">
        <v>0</v>
      </c>
      <c r="S198" s="35">
        <v>7</v>
      </c>
      <c r="T198" s="35">
        <v>1</v>
      </c>
      <c r="U198" s="35">
        <v>61</v>
      </c>
      <c r="V198" s="35">
        <v>45</v>
      </c>
      <c r="W198" s="35">
        <v>7</v>
      </c>
      <c r="X198" s="35">
        <v>6</v>
      </c>
      <c r="Y198" s="35">
        <v>7</v>
      </c>
      <c r="Z198" s="35">
        <v>4</v>
      </c>
      <c r="AA198" s="35">
        <v>0</v>
      </c>
      <c r="AB198" s="35">
        <v>0</v>
      </c>
      <c r="AC198" s="35">
        <v>2</v>
      </c>
      <c r="AD198" s="35">
        <v>0</v>
      </c>
      <c r="AE198" s="35">
        <v>0</v>
      </c>
      <c r="AF198" s="35">
        <v>0</v>
      </c>
      <c r="AG198" s="58">
        <f t="shared" si="27"/>
        <v>425</v>
      </c>
      <c r="AH198" s="58">
        <f t="shared" si="28"/>
        <v>460</v>
      </c>
      <c r="AI198" s="58">
        <f t="shared" si="29"/>
        <v>885</v>
      </c>
    </row>
    <row r="199" spans="1:35" ht="27.75">
      <c r="A199" s="155"/>
      <c r="B199" s="159" t="s">
        <v>40</v>
      </c>
      <c r="C199" s="39" t="s">
        <v>12</v>
      </c>
      <c r="D199" s="34" t="s">
        <v>1</v>
      </c>
      <c r="E199" s="35">
        <v>1</v>
      </c>
      <c r="F199" s="35">
        <v>0</v>
      </c>
      <c r="G199" s="35">
        <v>0</v>
      </c>
      <c r="H199" s="35">
        <v>0</v>
      </c>
      <c r="I199" s="35">
        <v>73</v>
      </c>
      <c r="J199" s="35">
        <v>99</v>
      </c>
      <c r="K199" s="35">
        <v>0</v>
      </c>
      <c r="L199" s="35">
        <v>1</v>
      </c>
      <c r="M199" s="35">
        <v>2</v>
      </c>
      <c r="N199" s="35">
        <v>0</v>
      </c>
      <c r="O199" s="35">
        <v>1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5</v>
      </c>
      <c r="V199" s="35">
        <v>7</v>
      </c>
      <c r="W199" s="35">
        <v>3</v>
      </c>
      <c r="X199" s="35">
        <v>6</v>
      </c>
      <c r="Y199" s="35">
        <v>1</v>
      </c>
      <c r="Z199" s="35">
        <v>1</v>
      </c>
      <c r="AA199" s="35">
        <v>0</v>
      </c>
      <c r="AB199" s="35">
        <v>0</v>
      </c>
      <c r="AC199" s="35">
        <v>1</v>
      </c>
      <c r="AD199" s="35">
        <v>0</v>
      </c>
      <c r="AE199" s="35">
        <v>0</v>
      </c>
      <c r="AF199" s="35">
        <v>0</v>
      </c>
      <c r="AG199" s="58">
        <f t="shared" si="27"/>
        <v>87</v>
      </c>
      <c r="AH199" s="58">
        <f t="shared" si="28"/>
        <v>114</v>
      </c>
      <c r="AI199" s="58">
        <f t="shared" si="29"/>
        <v>201</v>
      </c>
    </row>
    <row r="200" spans="1:35" ht="27.75">
      <c r="A200" s="155"/>
      <c r="B200" s="160"/>
      <c r="C200" s="39" t="s">
        <v>12</v>
      </c>
      <c r="D200" s="34" t="s">
        <v>78</v>
      </c>
      <c r="E200" s="35">
        <v>3</v>
      </c>
      <c r="F200" s="35">
        <v>3</v>
      </c>
      <c r="G200" s="35">
        <v>0</v>
      </c>
      <c r="H200" s="35">
        <v>0</v>
      </c>
      <c r="I200" s="35">
        <v>294</v>
      </c>
      <c r="J200" s="35">
        <v>374</v>
      </c>
      <c r="K200" s="35">
        <v>0</v>
      </c>
      <c r="L200" s="35">
        <v>6</v>
      </c>
      <c r="M200" s="35">
        <v>7</v>
      </c>
      <c r="N200" s="35">
        <v>2</v>
      </c>
      <c r="O200" s="35">
        <v>2</v>
      </c>
      <c r="P200" s="35">
        <v>3</v>
      </c>
      <c r="Q200" s="35">
        <v>0</v>
      </c>
      <c r="R200" s="35">
        <v>2</v>
      </c>
      <c r="S200" s="35">
        <v>1</v>
      </c>
      <c r="T200" s="35">
        <v>1</v>
      </c>
      <c r="U200" s="35">
        <v>30</v>
      </c>
      <c r="V200" s="35">
        <v>29</v>
      </c>
      <c r="W200" s="35">
        <v>11</v>
      </c>
      <c r="X200" s="35">
        <v>28</v>
      </c>
      <c r="Y200" s="35">
        <v>4</v>
      </c>
      <c r="Z200" s="35">
        <v>7</v>
      </c>
      <c r="AA200" s="35">
        <v>0</v>
      </c>
      <c r="AB200" s="35">
        <v>1</v>
      </c>
      <c r="AC200" s="35">
        <v>2</v>
      </c>
      <c r="AD200" s="35">
        <v>0</v>
      </c>
      <c r="AE200" s="35">
        <v>0</v>
      </c>
      <c r="AF200" s="35">
        <v>0</v>
      </c>
      <c r="AG200" s="58">
        <f t="shared" si="27"/>
        <v>354</v>
      </c>
      <c r="AH200" s="58">
        <f t="shared" si="28"/>
        <v>456</v>
      </c>
      <c r="AI200" s="58">
        <f t="shared" si="29"/>
        <v>810</v>
      </c>
    </row>
    <row r="201" spans="1:35" ht="27.75">
      <c r="A201" s="155"/>
      <c r="B201" s="159" t="s">
        <v>41</v>
      </c>
      <c r="C201" s="39" t="s">
        <v>12</v>
      </c>
      <c r="D201" s="34" t="s">
        <v>1</v>
      </c>
      <c r="E201" s="35">
        <v>1</v>
      </c>
      <c r="F201" s="35">
        <v>0</v>
      </c>
      <c r="G201" s="35">
        <v>0</v>
      </c>
      <c r="H201" s="35">
        <v>0</v>
      </c>
      <c r="I201" s="35">
        <v>9</v>
      </c>
      <c r="J201" s="35">
        <v>20</v>
      </c>
      <c r="K201" s="35">
        <v>0</v>
      </c>
      <c r="L201" s="35">
        <v>0</v>
      </c>
      <c r="M201" s="35">
        <v>0</v>
      </c>
      <c r="N201" s="35">
        <v>1</v>
      </c>
      <c r="O201" s="35">
        <v>0</v>
      </c>
      <c r="P201" s="35">
        <v>0</v>
      </c>
      <c r="Q201" s="35">
        <v>0</v>
      </c>
      <c r="R201" s="35">
        <v>1</v>
      </c>
      <c r="S201" s="35">
        <v>1</v>
      </c>
      <c r="T201" s="35">
        <v>1</v>
      </c>
      <c r="U201" s="35">
        <v>6</v>
      </c>
      <c r="V201" s="35">
        <v>168</v>
      </c>
      <c r="W201" s="35">
        <v>3</v>
      </c>
      <c r="X201" s="35">
        <v>35</v>
      </c>
      <c r="Y201" s="35">
        <v>4</v>
      </c>
      <c r="Z201" s="35">
        <v>21</v>
      </c>
      <c r="AA201" s="35">
        <v>0</v>
      </c>
      <c r="AB201" s="35">
        <v>1</v>
      </c>
      <c r="AC201" s="35">
        <v>1</v>
      </c>
      <c r="AD201" s="35">
        <v>1</v>
      </c>
      <c r="AE201" s="35">
        <v>0</v>
      </c>
      <c r="AF201" s="35">
        <v>0</v>
      </c>
      <c r="AG201" s="58">
        <f t="shared" si="27"/>
        <v>25</v>
      </c>
      <c r="AH201" s="58">
        <f t="shared" si="28"/>
        <v>249</v>
      </c>
      <c r="AI201" s="58">
        <f t="shared" si="29"/>
        <v>274</v>
      </c>
    </row>
    <row r="202" spans="1:35" ht="27.75">
      <c r="A202" s="155"/>
      <c r="B202" s="160"/>
      <c r="C202" s="39" t="s">
        <v>12</v>
      </c>
      <c r="D202" s="34" t="s">
        <v>78</v>
      </c>
      <c r="E202" s="35">
        <v>1</v>
      </c>
      <c r="F202" s="35">
        <v>0</v>
      </c>
      <c r="G202" s="35">
        <v>0</v>
      </c>
      <c r="H202" s="35">
        <v>0</v>
      </c>
      <c r="I202" s="35">
        <v>45</v>
      </c>
      <c r="J202" s="35">
        <v>117</v>
      </c>
      <c r="K202" s="35">
        <v>1</v>
      </c>
      <c r="L202" s="35">
        <v>1</v>
      </c>
      <c r="M202" s="35">
        <v>1</v>
      </c>
      <c r="N202" s="35">
        <v>3</v>
      </c>
      <c r="O202" s="35">
        <v>0</v>
      </c>
      <c r="P202" s="35">
        <v>0</v>
      </c>
      <c r="Q202" s="35">
        <v>0</v>
      </c>
      <c r="R202" s="35">
        <v>4</v>
      </c>
      <c r="S202" s="35">
        <v>2</v>
      </c>
      <c r="T202" s="35">
        <v>1</v>
      </c>
      <c r="U202" s="35">
        <v>62</v>
      </c>
      <c r="V202" s="35">
        <v>380</v>
      </c>
      <c r="W202" s="35">
        <v>13</v>
      </c>
      <c r="X202" s="35">
        <v>72</v>
      </c>
      <c r="Y202" s="35">
        <v>8</v>
      </c>
      <c r="Z202" s="35">
        <v>46</v>
      </c>
      <c r="AA202" s="35">
        <v>2</v>
      </c>
      <c r="AB202" s="35">
        <v>1</v>
      </c>
      <c r="AC202" s="35">
        <v>1</v>
      </c>
      <c r="AD202" s="35">
        <v>4</v>
      </c>
      <c r="AE202" s="35">
        <v>0</v>
      </c>
      <c r="AF202" s="35">
        <v>0</v>
      </c>
      <c r="AG202" s="58">
        <f t="shared" si="27"/>
        <v>136</v>
      </c>
      <c r="AH202" s="58">
        <f t="shared" si="28"/>
        <v>629</v>
      </c>
      <c r="AI202" s="58">
        <f t="shared" si="29"/>
        <v>765</v>
      </c>
    </row>
    <row r="203" spans="1:35" ht="27.75">
      <c r="A203" s="155"/>
      <c r="B203" s="159" t="s">
        <v>42</v>
      </c>
      <c r="C203" s="39" t="s">
        <v>12</v>
      </c>
      <c r="D203" s="34" t="s">
        <v>1</v>
      </c>
      <c r="E203" s="35">
        <v>0</v>
      </c>
      <c r="F203" s="35">
        <v>0</v>
      </c>
      <c r="G203" s="35">
        <v>1</v>
      </c>
      <c r="H203" s="35">
        <v>0</v>
      </c>
      <c r="I203" s="35">
        <v>1</v>
      </c>
      <c r="J203" s="35">
        <v>2</v>
      </c>
      <c r="K203" s="35">
        <v>1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5">
        <v>0</v>
      </c>
      <c r="AF203" s="35">
        <v>0</v>
      </c>
      <c r="AG203" s="58">
        <f t="shared" si="27"/>
        <v>3</v>
      </c>
      <c r="AH203" s="58">
        <f t="shared" si="28"/>
        <v>2</v>
      </c>
      <c r="AI203" s="58">
        <f t="shared" si="29"/>
        <v>5</v>
      </c>
    </row>
    <row r="204" spans="1:35" ht="27.75">
      <c r="A204" s="155"/>
      <c r="B204" s="160"/>
      <c r="C204" s="39" t="s">
        <v>12</v>
      </c>
      <c r="D204" s="34" t="s">
        <v>78</v>
      </c>
      <c r="E204" s="35">
        <v>0</v>
      </c>
      <c r="F204" s="35">
        <v>0</v>
      </c>
      <c r="G204" s="35">
        <v>1</v>
      </c>
      <c r="H204" s="35">
        <v>0</v>
      </c>
      <c r="I204" s="35">
        <v>3</v>
      </c>
      <c r="J204" s="35">
        <v>6</v>
      </c>
      <c r="K204" s="35">
        <v>2</v>
      </c>
      <c r="L204" s="35">
        <v>1</v>
      </c>
      <c r="M204" s="35">
        <v>1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2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0</v>
      </c>
      <c r="AF204" s="35">
        <v>0</v>
      </c>
      <c r="AG204" s="58">
        <f t="shared" si="27"/>
        <v>9</v>
      </c>
      <c r="AH204" s="58">
        <f t="shared" si="28"/>
        <v>7</v>
      </c>
      <c r="AI204" s="58">
        <f t="shared" si="29"/>
        <v>16</v>
      </c>
    </row>
    <row r="205" spans="1:35" ht="27.75">
      <c r="A205" s="155"/>
      <c r="B205" s="159" t="s">
        <v>99</v>
      </c>
      <c r="C205" s="39" t="s">
        <v>12</v>
      </c>
      <c r="D205" s="34" t="s">
        <v>1</v>
      </c>
      <c r="E205" s="35">
        <v>0</v>
      </c>
      <c r="F205" s="35">
        <v>0</v>
      </c>
      <c r="G205" s="35">
        <v>0</v>
      </c>
      <c r="H205" s="35">
        <v>0</v>
      </c>
      <c r="I205" s="35">
        <v>7</v>
      </c>
      <c r="J205" s="35">
        <v>2</v>
      </c>
      <c r="K205" s="35">
        <v>0</v>
      </c>
      <c r="L205" s="35">
        <v>0</v>
      </c>
      <c r="M205" s="35">
        <v>1</v>
      </c>
      <c r="N205" s="35">
        <v>2</v>
      </c>
      <c r="O205" s="35">
        <v>0</v>
      </c>
      <c r="P205" s="35">
        <v>0</v>
      </c>
      <c r="Q205" s="35">
        <v>0</v>
      </c>
      <c r="R205" s="35">
        <v>0</v>
      </c>
      <c r="S205" s="35">
        <v>1</v>
      </c>
      <c r="T205" s="35">
        <v>1</v>
      </c>
      <c r="U205" s="35">
        <v>1</v>
      </c>
      <c r="V205" s="35">
        <v>1</v>
      </c>
      <c r="W205" s="35">
        <v>0</v>
      </c>
      <c r="X205" s="35">
        <v>1</v>
      </c>
      <c r="Y205" s="35">
        <v>1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0</v>
      </c>
      <c r="AF205" s="35">
        <v>0</v>
      </c>
      <c r="AG205" s="58">
        <f t="shared" si="27"/>
        <v>11</v>
      </c>
      <c r="AH205" s="58">
        <f t="shared" si="28"/>
        <v>7</v>
      </c>
      <c r="AI205" s="58">
        <f t="shared" si="29"/>
        <v>18</v>
      </c>
    </row>
    <row r="206" spans="1:35" ht="27.75">
      <c r="A206" s="155"/>
      <c r="B206" s="160"/>
      <c r="C206" s="39" t="s">
        <v>12</v>
      </c>
      <c r="D206" s="34" t="s">
        <v>78</v>
      </c>
      <c r="E206" s="35">
        <v>0</v>
      </c>
      <c r="F206" s="35">
        <v>0</v>
      </c>
      <c r="G206" s="35">
        <v>0</v>
      </c>
      <c r="H206" s="35">
        <v>0</v>
      </c>
      <c r="I206" s="35">
        <v>21</v>
      </c>
      <c r="J206" s="35">
        <v>41</v>
      </c>
      <c r="K206" s="35">
        <v>1</v>
      </c>
      <c r="L206" s="35">
        <v>2</v>
      </c>
      <c r="M206" s="35">
        <v>4</v>
      </c>
      <c r="N206" s="35">
        <v>5</v>
      </c>
      <c r="O206" s="35">
        <v>0</v>
      </c>
      <c r="P206" s="35">
        <v>0</v>
      </c>
      <c r="Q206" s="35">
        <v>1</v>
      </c>
      <c r="R206" s="35">
        <v>1</v>
      </c>
      <c r="S206" s="35">
        <v>2</v>
      </c>
      <c r="T206" s="35">
        <v>1</v>
      </c>
      <c r="U206" s="35">
        <v>8</v>
      </c>
      <c r="V206" s="35">
        <v>6</v>
      </c>
      <c r="W206" s="35">
        <v>0</v>
      </c>
      <c r="X206" s="35">
        <v>1</v>
      </c>
      <c r="Y206" s="35">
        <v>1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58">
        <f t="shared" si="27"/>
        <v>38</v>
      </c>
      <c r="AH206" s="58">
        <f t="shared" si="28"/>
        <v>57</v>
      </c>
      <c r="AI206" s="58">
        <f t="shared" si="29"/>
        <v>95</v>
      </c>
    </row>
    <row r="207" spans="1:35" ht="27.75">
      <c r="A207" s="155"/>
      <c r="B207" s="159" t="s">
        <v>43</v>
      </c>
      <c r="C207" s="39" t="s">
        <v>12</v>
      </c>
      <c r="D207" s="34" t="s">
        <v>1</v>
      </c>
      <c r="E207" s="35">
        <v>0</v>
      </c>
      <c r="F207" s="35">
        <v>0</v>
      </c>
      <c r="G207" s="35">
        <v>0</v>
      </c>
      <c r="H207" s="35">
        <v>0</v>
      </c>
      <c r="I207" s="35">
        <v>30</v>
      </c>
      <c r="J207" s="35">
        <v>16</v>
      </c>
      <c r="K207" s="35">
        <v>0</v>
      </c>
      <c r="L207" s="35">
        <v>0</v>
      </c>
      <c r="M207" s="35">
        <v>3</v>
      </c>
      <c r="N207" s="35">
        <v>3</v>
      </c>
      <c r="O207" s="35">
        <v>0</v>
      </c>
      <c r="P207" s="35">
        <v>0</v>
      </c>
      <c r="Q207" s="35">
        <v>0</v>
      </c>
      <c r="R207" s="35">
        <v>0</v>
      </c>
      <c r="S207" s="35">
        <v>1</v>
      </c>
      <c r="T207" s="35">
        <v>0</v>
      </c>
      <c r="U207" s="35">
        <v>11</v>
      </c>
      <c r="V207" s="35">
        <v>11</v>
      </c>
      <c r="W207" s="35">
        <v>2</v>
      </c>
      <c r="X207" s="35">
        <v>2</v>
      </c>
      <c r="Y207" s="35">
        <v>6</v>
      </c>
      <c r="Z207" s="35">
        <v>2</v>
      </c>
      <c r="AA207" s="35">
        <v>0</v>
      </c>
      <c r="AB207" s="35">
        <v>0</v>
      </c>
      <c r="AC207" s="35">
        <v>0</v>
      </c>
      <c r="AD207" s="35">
        <v>0</v>
      </c>
      <c r="AE207" s="35">
        <v>0</v>
      </c>
      <c r="AF207" s="35">
        <v>0</v>
      </c>
      <c r="AG207" s="58">
        <f t="shared" si="27"/>
        <v>53</v>
      </c>
      <c r="AH207" s="58">
        <f t="shared" si="28"/>
        <v>34</v>
      </c>
      <c r="AI207" s="58">
        <f t="shared" si="29"/>
        <v>87</v>
      </c>
    </row>
    <row r="208" spans="1:35" ht="27.75">
      <c r="A208" s="155"/>
      <c r="B208" s="160"/>
      <c r="C208" s="39" t="s">
        <v>12</v>
      </c>
      <c r="D208" s="34" t="s">
        <v>78</v>
      </c>
      <c r="E208" s="35">
        <v>0</v>
      </c>
      <c r="F208" s="35">
        <v>0</v>
      </c>
      <c r="G208" s="35">
        <v>0</v>
      </c>
      <c r="H208" s="35">
        <v>0</v>
      </c>
      <c r="I208" s="35">
        <v>89</v>
      </c>
      <c r="J208" s="35">
        <v>37</v>
      </c>
      <c r="K208" s="35">
        <v>0</v>
      </c>
      <c r="L208" s="35">
        <v>0</v>
      </c>
      <c r="M208" s="35">
        <v>8</v>
      </c>
      <c r="N208" s="35">
        <v>7</v>
      </c>
      <c r="O208" s="35">
        <v>0</v>
      </c>
      <c r="P208" s="35">
        <v>0</v>
      </c>
      <c r="Q208" s="35">
        <v>0</v>
      </c>
      <c r="R208" s="35">
        <v>0</v>
      </c>
      <c r="S208" s="35">
        <v>2</v>
      </c>
      <c r="T208" s="35">
        <v>0</v>
      </c>
      <c r="U208" s="35">
        <v>55</v>
      </c>
      <c r="V208" s="35">
        <v>27</v>
      </c>
      <c r="W208" s="35">
        <v>5</v>
      </c>
      <c r="X208" s="35">
        <v>6</v>
      </c>
      <c r="Y208" s="35">
        <v>12</v>
      </c>
      <c r="Z208" s="35">
        <v>7</v>
      </c>
      <c r="AA208" s="35">
        <v>0</v>
      </c>
      <c r="AB208" s="35">
        <v>0</v>
      </c>
      <c r="AC208" s="35">
        <v>0</v>
      </c>
      <c r="AD208" s="35">
        <v>0</v>
      </c>
      <c r="AE208" s="35">
        <v>0</v>
      </c>
      <c r="AF208" s="35">
        <v>0</v>
      </c>
      <c r="AG208" s="58">
        <f aca="true" t="shared" si="34" ref="AG208:AG271">AE208+AC208+AA208+Y208+W208+U208+S208+Q208+O208+M208+K208+I208+G208+E208</f>
        <v>171</v>
      </c>
      <c r="AH208" s="58">
        <f aca="true" t="shared" si="35" ref="AH208:AH271">AF208+AD208+AB208+Z208+X208+V208+T208+R208+P208+N208+L208+J208+H208+F208</f>
        <v>84</v>
      </c>
      <c r="AI208" s="58">
        <f aca="true" t="shared" si="36" ref="AI208:AI271">AH208+AG208</f>
        <v>255</v>
      </c>
    </row>
    <row r="209" spans="1:35" ht="27.75">
      <c r="A209" s="155"/>
      <c r="B209" s="159" t="s">
        <v>44</v>
      </c>
      <c r="C209" s="39" t="s">
        <v>12</v>
      </c>
      <c r="D209" s="34" t="s">
        <v>1</v>
      </c>
      <c r="E209" s="35">
        <v>0</v>
      </c>
      <c r="F209" s="35">
        <v>0</v>
      </c>
      <c r="G209" s="35">
        <v>0</v>
      </c>
      <c r="H209" s="35">
        <v>0</v>
      </c>
      <c r="I209" s="35">
        <v>27</v>
      </c>
      <c r="J209" s="35">
        <v>25</v>
      </c>
      <c r="K209" s="35">
        <v>0</v>
      </c>
      <c r="L209" s="35">
        <v>1</v>
      </c>
      <c r="M209" s="35">
        <v>7</v>
      </c>
      <c r="N209" s="35">
        <v>8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16</v>
      </c>
      <c r="V209" s="35">
        <v>10</v>
      </c>
      <c r="W209" s="35">
        <v>1</v>
      </c>
      <c r="X209" s="35">
        <v>1</v>
      </c>
      <c r="Y209" s="35">
        <v>2</v>
      </c>
      <c r="Z209" s="35">
        <v>0</v>
      </c>
      <c r="AA209" s="35">
        <v>0</v>
      </c>
      <c r="AB209" s="35">
        <v>0</v>
      </c>
      <c r="AC209" s="35">
        <v>0</v>
      </c>
      <c r="AD209" s="35">
        <v>0</v>
      </c>
      <c r="AE209" s="35">
        <v>0</v>
      </c>
      <c r="AF209" s="35">
        <v>0</v>
      </c>
      <c r="AG209" s="58">
        <f t="shared" si="34"/>
        <v>53</v>
      </c>
      <c r="AH209" s="58">
        <f t="shared" si="35"/>
        <v>45</v>
      </c>
      <c r="AI209" s="58">
        <f t="shared" si="36"/>
        <v>98</v>
      </c>
    </row>
    <row r="210" spans="1:35" ht="27.75">
      <c r="A210" s="155"/>
      <c r="B210" s="160"/>
      <c r="C210" s="39" t="s">
        <v>12</v>
      </c>
      <c r="D210" s="34" t="s">
        <v>78</v>
      </c>
      <c r="E210" s="35">
        <v>0</v>
      </c>
      <c r="F210" s="35">
        <v>0</v>
      </c>
      <c r="G210" s="35">
        <v>0</v>
      </c>
      <c r="H210" s="35">
        <v>0</v>
      </c>
      <c r="I210" s="35">
        <v>88</v>
      </c>
      <c r="J210" s="35">
        <v>106</v>
      </c>
      <c r="K210" s="35">
        <v>0</v>
      </c>
      <c r="L210" s="35">
        <v>3</v>
      </c>
      <c r="M210" s="35">
        <v>29</v>
      </c>
      <c r="N210" s="35">
        <v>17</v>
      </c>
      <c r="O210" s="35">
        <v>1</v>
      </c>
      <c r="P210" s="35">
        <v>1</v>
      </c>
      <c r="Q210" s="35">
        <v>0</v>
      </c>
      <c r="R210" s="35">
        <v>0</v>
      </c>
      <c r="S210" s="35">
        <v>0</v>
      </c>
      <c r="T210" s="35">
        <v>0</v>
      </c>
      <c r="U210" s="35">
        <v>35</v>
      </c>
      <c r="V210" s="35">
        <v>40</v>
      </c>
      <c r="W210" s="35">
        <v>4</v>
      </c>
      <c r="X210" s="35">
        <v>2</v>
      </c>
      <c r="Y210" s="35">
        <v>9</v>
      </c>
      <c r="Z210" s="35">
        <v>2</v>
      </c>
      <c r="AA210" s="35">
        <v>0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58">
        <f t="shared" si="34"/>
        <v>166</v>
      </c>
      <c r="AH210" s="58">
        <f t="shared" si="35"/>
        <v>171</v>
      </c>
      <c r="AI210" s="58">
        <f t="shared" si="36"/>
        <v>337</v>
      </c>
    </row>
    <row r="211" spans="1:35" ht="27.75">
      <c r="A211" s="155"/>
      <c r="B211" s="159" t="s">
        <v>45</v>
      </c>
      <c r="C211" s="39" t="s">
        <v>12</v>
      </c>
      <c r="D211" s="34" t="s">
        <v>1</v>
      </c>
      <c r="E211" s="35">
        <v>0</v>
      </c>
      <c r="F211" s="35">
        <v>0</v>
      </c>
      <c r="G211" s="35">
        <v>0</v>
      </c>
      <c r="H211" s="35">
        <v>0</v>
      </c>
      <c r="I211" s="35">
        <v>41</v>
      </c>
      <c r="J211" s="35">
        <v>21</v>
      </c>
      <c r="K211" s="35">
        <v>0</v>
      </c>
      <c r="L211" s="35">
        <v>0</v>
      </c>
      <c r="M211" s="35">
        <v>3</v>
      </c>
      <c r="N211" s="35">
        <v>1</v>
      </c>
      <c r="O211" s="35">
        <v>0</v>
      </c>
      <c r="P211" s="35">
        <v>0</v>
      </c>
      <c r="Q211" s="35">
        <v>0</v>
      </c>
      <c r="R211" s="35">
        <v>0</v>
      </c>
      <c r="S211" s="35">
        <v>1</v>
      </c>
      <c r="T211" s="35">
        <v>0</v>
      </c>
      <c r="U211" s="35">
        <v>2</v>
      </c>
      <c r="V211" s="35">
        <v>5</v>
      </c>
      <c r="W211" s="35">
        <v>4</v>
      </c>
      <c r="X211" s="35">
        <v>4</v>
      </c>
      <c r="Y211" s="35">
        <v>5</v>
      </c>
      <c r="Z211" s="35">
        <v>4</v>
      </c>
      <c r="AA211" s="35">
        <v>0</v>
      </c>
      <c r="AB211" s="35">
        <v>0</v>
      </c>
      <c r="AC211" s="35">
        <v>0</v>
      </c>
      <c r="AD211" s="35">
        <v>0</v>
      </c>
      <c r="AE211" s="35">
        <v>0</v>
      </c>
      <c r="AF211" s="35">
        <v>0</v>
      </c>
      <c r="AG211" s="58">
        <f t="shared" si="34"/>
        <v>56</v>
      </c>
      <c r="AH211" s="58">
        <f t="shared" si="35"/>
        <v>35</v>
      </c>
      <c r="AI211" s="58">
        <f t="shared" si="36"/>
        <v>91</v>
      </c>
    </row>
    <row r="212" spans="1:35" ht="27.75">
      <c r="A212" s="155"/>
      <c r="B212" s="160"/>
      <c r="C212" s="39" t="s">
        <v>12</v>
      </c>
      <c r="D212" s="34" t="s">
        <v>78</v>
      </c>
      <c r="E212" s="35">
        <v>1</v>
      </c>
      <c r="F212" s="35">
        <v>0</v>
      </c>
      <c r="G212" s="35">
        <v>0</v>
      </c>
      <c r="H212" s="35">
        <v>0</v>
      </c>
      <c r="I212" s="35">
        <v>93</v>
      </c>
      <c r="J212" s="35">
        <v>63</v>
      </c>
      <c r="K212" s="35">
        <v>0</v>
      </c>
      <c r="L212" s="35">
        <v>0</v>
      </c>
      <c r="M212" s="35">
        <v>8</v>
      </c>
      <c r="N212" s="35">
        <v>2</v>
      </c>
      <c r="O212" s="35">
        <v>0</v>
      </c>
      <c r="P212" s="35">
        <v>0</v>
      </c>
      <c r="Q212" s="35">
        <v>0</v>
      </c>
      <c r="R212" s="35">
        <v>1</v>
      </c>
      <c r="S212" s="35">
        <v>8</v>
      </c>
      <c r="T212" s="35">
        <v>6</v>
      </c>
      <c r="U212" s="35">
        <v>7</v>
      </c>
      <c r="V212" s="35">
        <v>8</v>
      </c>
      <c r="W212" s="35">
        <v>18</v>
      </c>
      <c r="X212" s="35">
        <v>9</v>
      </c>
      <c r="Y212" s="35">
        <v>5</v>
      </c>
      <c r="Z212" s="35">
        <v>4</v>
      </c>
      <c r="AA212" s="35">
        <v>0</v>
      </c>
      <c r="AB212" s="35">
        <v>0</v>
      </c>
      <c r="AC212" s="35">
        <v>0</v>
      </c>
      <c r="AD212" s="35">
        <v>0</v>
      </c>
      <c r="AE212" s="35">
        <v>0</v>
      </c>
      <c r="AF212" s="35">
        <v>0</v>
      </c>
      <c r="AG212" s="58">
        <f t="shared" si="34"/>
        <v>140</v>
      </c>
      <c r="AH212" s="58">
        <f t="shared" si="35"/>
        <v>93</v>
      </c>
      <c r="AI212" s="58">
        <f t="shared" si="36"/>
        <v>233</v>
      </c>
    </row>
    <row r="213" spans="1:35" ht="27.75">
      <c r="A213" s="155"/>
      <c r="B213" s="159" t="s">
        <v>46</v>
      </c>
      <c r="C213" s="39" t="s">
        <v>12</v>
      </c>
      <c r="D213" s="34" t="s">
        <v>1</v>
      </c>
      <c r="E213" s="35">
        <v>0</v>
      </c>
      <c r="F213" s="35">
        <v>1</v>
      </c>
      <c r="G213" s="35">
        <v>0</v>
      </c>
      <c r="H213" s="35">
        <v>0</v>
      </c>
      <c r="I213" s="35">
        <v>6</v>
      </c>
      <c r="J213" s="35">
        <v>29</v>
      </c>
      <c r="K213" s="35">
        <v>0</v>
      </c>
      <c r="L213" s="35">
        <v>0</v>
      </c>
      <c r="M213" s="35">
        <v>1</v>
      </c>
      <c r="N213" s="35">
        <v>2</v>
      </c>
      <c r="O213" s="35">
        <v>0</v>
      </c>
      <c r="P213" s="35">
        <v>0</v>
      </c>
      <c r="Q213" s="35">
        <v>0</v>
      </c>
      <c r="R213" s="35">
        <v>0</v>
      </c>
      <c r="S213" s="35">
        <v>2</v>
      </c>
      <c r="T213" s="35">
        <v>1</v>
      </c>
      <c r="U213" s="35">
        <v>1</v>
      </c>
      <c r="V213" s="35">
        <v>2</v>
      </c>
      <c r="W213" s="35">
        <v>3</v>
      </c>
      <c r="X213" s="35">
        <v>9</v>
      </c>
      <c r="Y213" s="35">
        <v>1</v>
      </c>
      <c r="Z213" s="35">
        <v>1</v>
      </c>
      <c r="AA213" s="35">
        <v>0</v>
      </c>
      <c r="AB213" s="35">
        <v>0</v>
      </c>
      <c r="AC213" s="35">
        <v>0</v>
      </c>
      <c r="AD213" s="35">
        <v>1</v>
      </c>
      <c r="AE213" s="35">
        <v>0</v>
      </c>
      <c r="AF213" s="35">
        <v>0</v>
      </c>
      <c r="AG213" s="58">
        <f t="shared" si="34"/>
        <v>14</v>
      </c>
      <c r="AH213" s="58">
        <f t="shared" si="35"/>
        <v>46</v>
      </c>
      <c r="AI213" s="58">
        <f t="shared" si="36"/>
        <v>60</v>
      </c>
    </row>
    <row r="214" spans="1:35" ht="27.75">
      <c r="A214" s="155"/>
      <c r="B214" s="160"/>
      <c r="C214" s="39" t="s">
        <v>12</v>
      </c>
      <c r="D214" s="34" t="s">
        <v>78</v>
      </c>
      <c r="E214" s="35">
        <v>0</v>
      </c>
      <c r="F214" s="35">
        <v>1</v>
      </c>
      <c r="G214" s="35">
        <v>0</v>
      </c>
      <c r="H214" s="35">
        <v>0</v>
      </c>
      <c r="I214" s="35">
        <v>41</v>
      </c>
      <c r="J214" s="35">
        <v>100</v>
      </c>
      <c r="K214" s="35">
        <v>0</v>
      </c>
      <c r="L214" s="35">
        <v>0</v>
      </c>
      <c r="M214" s="35">
        <v>1</v>
      </c>
      <c r="N214" s="35">
        <v>7</v>
      </c>
      <c r="O214" s="35">
        <v>0</v>
      </c>
      <c r="P214" s="35">
        <v>0</v>
      </c>
      <c r="Q214" s="35">
        <v>0</v>
      </c>
      <c r="R214" s="35">
        <v>0</v>
      </c>
      <c r="S214" s="35">
        <v>2</v>
      </c>
      <c r="T214" s="35">
        <v>3</v>
      </c>
      <c r="U214" s="35">
        <v>13</v>
      </c>
      <c r="V214" s="35">
        <v>9</v>
      </c>
      <c r="W214" s="35">
        <v>13</v>
      </c>
      <c r="X214" s="35">
        <v>21</v>
      </c>
      <c r="Y214" s="35">
        <v>8</v>
      </c>
      <c r="Z214" s="35">
        <v>3</v>
      </c>
      <c r="AA214" s="35">
        <v>1</v>
      </c>
      <c r="AB214" s="35">
        <v>0</v>
      </c>
      <c r="AC214" s="35">
        <v>0</v>
      </c>
      <c r="AD214" s="35">
        <v>1</v>
      </c>
      <c r="AE214" s="35">
        <v>0</v>
      </c>
      <c r="AF214" s="35">
        <v>0</v>
      </c>
      <c r="AG214" s="58">
        <f t="shared" si="34"/>
        <v>79</v>
      </c>
      <c r="AH214" s="58">
        <f t="shared" si="35"/>
        <v>145</v>
      </c>
      <c r="AI214" s="58">
        <f t="shared" si="36"/>
        <v>224</v>
      </c>
    </row>
    <row r="215" spans="1:35" ht="27.75">
      <c r="A215" s="155"/>
      <c r="B215" s="159" t="s">
        <v>47</v>
      </c>
      <c r="C215" s="39" t="s">
        <v>12</v>
      </c>
      <c r="D215" s="34" t="s">
        <v>1</v>
      </c>
      <c r="E215" s="35">
        <v>0</v>
      </c>
      <c r="F215" s="35">
        <v>0</v>
      </c>
      <c r="G215" s="35">
        <v>0</v>
      </c>
      <c r="H215" s="35">
        <v>0</v>
      </c>
      <c r="I215" s="35">
        <v>16</v>
      </c>
      <c r="J215" s="35">
        <v>9</v>
      </c>
      <c r="K215" s="35">
        <v>0</v>
      </c>
      <c r="L215" s="35">
        <v>1</v>
      </c>
      <c r="M215" s="35">
        <v>2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2</v>
      </c>
      <c r="V215" s="35">
        <v>1</v>
      </c>
      <c r="W215" s="35">
        <v>1</v>
      </c>
      <c r="X215" s="35">
        <v>1</v>
      </c>
      <c r="Y215" s="35">
        <v>1</v>
      </c>
      <c r="Z215" s="35">
        <v>0</v>
      </c>
      <c r="AA215" s="35">
        <v>0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58">
        <f t="shared" si="34"/>
        <v>22</v>
      </c>
      <c r="AH215" s="58">
        <f t="shared" si="35"/>
        <v>12</v>
      </c>
      <c r="AI215" s="58">
        <f t="shared" si="36"/>
        <v>34</v>
      </c>
    </row>
    <row r="216" spans="1:35" ht="27.75">
      <c r="A216" s="155"/>
      <c r="B216" s="160"/>
      <c r="C216" s="39" t="s">
        <v>12</v>
      </c>
      <c r="D216" s="34" t="s">
        <v>78</v>
      </c>
      <c r="E216" s="35">
        <v>0</v>
      </c>
      <c r="F216" s="35">
        <v>0</v>
      </c>
      <c r="G216" s="35">
        <v>0</v>
      </c>
      <c r="H216" s="35">
        <v>0</v>
      </c>
      <c r="I216" s="35">
        <v>42</v>
      </c>
      <c r="J216" s="35">
        <v>43</v>
      </c>
      <c r="K216" s="35">
        <v>1</v>
      </c>
      <c r="L216" s="35">
        <v>2</v>
      </c>
      <c r="M216" s="35">
        <v>6</v>
      </c>
      <c r="N216" s="35">
        <v>0</v>
      </c>
      <c r="O216" s="35">
        <v>1</v>
      </c>
      <c r="P216" s="35">
        <v>0</v>
      </c>
      <c r="Q216" s="35">
        <v>1</v>
      </c>
      <c r="R216" s="35">
        <v>1</v>
      </c>
      <c r="S216" s="35">
        <v>0</v>
      </c>
      <c r="T216" s="35">
        <v>0</v>
      </c>
      <c r="U216" s="35">
        <v>11</v>
      </c>
      <c r="V216" s="35">
        <v>3</v>
      </c>
      <c r="W216" s="35">
        <v>5</v>
      </c>
      <c r="X216" s="35">
        <v>2</v>
      </c>
      <c r="Y216" s="35">
        <v>4</v>
      </c>
      <c r="Z216" s="35">
        <v>1</v>
      </c>
      <c r="AA216" s="35">
        <v>0</v>
      </c>
      <c r="AB216" s="35">
        <v>0</v>
      </c>
      <c r="AC216" s="35">
        <v>0</v>
      </c>
      <c r="AD216" s="35">
        <v>0</v>
      </c>
      <c r="AE216" s="35">
        <v>0</v>
      </c>
      <c r="AF216" s="35">
        <v>0</v>
      </c>
      <c r="AG216" s="58">
        <f t="shared" si="34"/>
        <v>71</v>
      </c>
      <c r="AH216" s="58">
        <f t="shared" si="35"/>
        <v>52</v>
      </c>
      <c r="AI216" s="58">
        <f t="shared" si="36"/>
        <v>123</v>
      </c>
    </row>
    <row r="217" spans="1:35" ht="27.75">
      <c r="A217" s="155"/>
      <c r="B217" s="164" t="s">
        <v>48</v>
      </c>
      <c r="C217" s="40" t="s">
        <v>12</v>
      </c>
      <c r="D217" s="36" t="s">
        <v>1</v>
      </c>
      <c r="E217" s="32">
        <f aca="true" t="shared" si="37" ref="E217:AF217">E215+E213+E211+E209+E207+E205+E203+E201+E199+E197</f>
        <v>3</v>
      </c>
      <c r="F217" s="32">
        <f t="shared" si="37"/>
        <v>3</v>
      </c>
      <c r="G217" s="32">
        <f t="shared" si="37"/>
        <v>1</v>
      </c>
      <c r="H217" s="32">
        <f t="shared" si="37"/>
        <v>0</v>
      </c>
      <c r="I217" s="32">
        <f t="shared" si="37"/>
        <v>310</v>
      </c>
      <c r="J217" s="32">
        <f t="shared" si="37"/>
        <v>348</v>
      </c>
      <c r="K217" s="32">
        <f t="shared" si="37"/>
        <v>1</v>
      </c>
      <c r="L217" s="32">
        <f t="shared" si="37"/>
        <v>3</v>
      </c>
      <c r="M217" s="32">
        <f t="shared" si="37"/>
        <v>21</v>
      </c>
      <c r="N217" s="32">
        <f t="shared" si="37"/>
        <v>19</v>
      </c>
      <c r="O217" s="32">
        <f t="shared" si="37"/>
        <v>1</v>
      </c>
      <c r="P217" s="32">
        <f t="shared" si="37"/>
        <v>0</v>
      </c>
      <c r="Q217" s="32">
        <f t="shared" si="37"/>
        <v>0</v>
      </c>
      <c r="R217" s="32">
        <f t="shared" si="37"/>
        <v>1</v>
      </c>
      <c r="S217" s="32">
        <f t="shared" si="37"/>
        <v>8</v>
      </c>
      <c r="T217" s="32">
        <f t="shared" si="37"/>
        <v>3</v>
      </c>
      <c r="U217" s="32">
        <f t="shared" si="37"/>
        <v>65</v>
      </c>
      <c r="V217" s="32">
        <f t="shared" si="37"/>
        <v>222</v>
      </c>
      <c r="W217" s="32">
        <f t="shared" si="37"/>
        <v>20</v>
      </c>
      <c r="X217" s="32">
        <f t="shared" si="37"/>
        <v>61</v>
      </c>
      <c r="Y217" s="32">
        <f t="shared" si="37"/>
        <v>24</v>
      </c>
      <c r="Z217" s="32">
        <f t="shared" si="37"/>
        <v>30</v>
      </c>
      <c r="AA217" s="32">
        <f t="shared" si="37"/>
        <v>0</v>
      </c>
      <c r="AB217" s="32">
        <f t="shared" si="37"/>
        <v>1</v>
      </c>
      <c r="AC217" s="32">
        <f t="shared" si="37"/>
        <v>3</v>
      </c>
      <c r="AD217" s="32">
        <f t="shared" si="37"/>
        <v>2</v>
      </c>
      <c r="AE217" s="32">
        <f t="shared" si="37"/>
        <v>0</v>
      </c>
      <c r="AF217" s="32">
        <f t="shared" si="37"/>
        <v>0</v>
      </c>
      <c r="AG217" s="58">
        <f t="shared" si="34"/>
        <v>457</v>
      </c>
      <c r="AH217" s="58">
        <f t="shared" si="35"/>
        <v>693</v>
      </c>
      <c r="AI217" s="58">
        <f t="shared" si="36"/>
        <v>1150</v>
      </c>
    </row>
    <row r="218" spans="1:35" ht="27.75">
      <c r="A218" s="156"/>
      <c r="B218" s="165"/>
      <c r="C218" s="40" t="s">
        <v>12</v>
      </c>
      <c r="D218" s="36" t="s">
        <v>78</v>
      </c>
      <c r="E218" s="32">
        <f>E216+E214+E212+E210+E208+E206+E204+E202+E200+E198</f>
        <v>7</v>
      </c>
      <c r="F218" s="32">
        <f aca="true" t="shared" si="38" ref="F218:AF218">F216+F214+F212+F210+F208+F206+F204+F202+F200+F198</f>
        <v>8</v>
      </c>
      <c r="G218" s="32">
        <f t="shared" si="38"/>
        <v>1</v>
      </c>
      <c r="H218" s="32">
        <f t="shared" si="38"/>
        <v>0</v>
      </c>
      <c r="I218" s="32">
        <f t="shared" si="38"/>
        <v>1050</v>
      </c>
      <c r="J218" s="32">
        <f t="shared" si="38"/>
        <v>1278</v>
      </c>
      <c r="K218" s="32">
        <f t="shared" si="38"/>
        <v>6</v>
      </c>
      <c r="L218" s="32">
        <f t="shared" si="38"/>
        <v>16</v>
      </c>
      <c r="M218" s="32">
        <f t="shared" si="38"/>
        <v>69</v>
      </c>
      <c r="N218" s="32">
        <f t="shared" si="38"/>
        <v>49</v>
      </c>
      <c r="O218" s="32">
        <f t="shared" si="38"/>
        <v>4</v>
      </c>
      <c r="P218" s="32">
        <f t="shared" si="38"/>
        <v>6</v>
      </c>
      <c r="Q218" s="32">
        <f t="shared" si="38"/>
        <v>2</v>
      </c>
      <c r="R218" s="32">
        <f t="shared" si="38"/>
        <v>9</v>
      </c>
      <c r="S218" s="32">
        <f t="shared" si="38"/>
        <v>24</v>
      </c>
      <c r="T218" s="32">
        <f t="shared" si="38"/>
        <v>13</v>
      </c>
      <c r="U218" s="32">
        <f t="shared" si="38"/>
        <v>284</v>
      </c>
      <c r="V218" s="32">
        <f t="shared" si="38"/>
        <v>547</v>
      </c>
      <c r="W218" s="32">
        <f t="shared" si="38"/>
        <v>76</v>
      </c>
      <c r="X218" s="32">
        <f t="shared" si="38"/>
        <v>147</v>
      </c>
      <c r="Y218" s="32">
        <f t="shared" si="38"/>
        <v>58</v>
      </c>
      <c r="Z218" s="32">
        <f t="shared" si="38"/>
        <v>74</v>
      </c>
      <c r="AA218" s="32">
        <f t="shared" si="38"/>
        <v>3</v>
      </c>
      <c r="AB218" s="32">
        <f t="shared" si="38"/>
        <v>2</v>
      </c>
      <c r="AC218" s="32">
        <f t="shared" si="38"/>
        <v>5</v>
      </c>
      <c r="AD218" s="32">
        <f t="shared" si="38"/>
        <v>5</v>
      </c>
      <c r="AE218" s="32">
        <f t="shared" si="38"/>
        <v>0</v>
      </c>
      <c r="AF218" s="32">
        <f t="shared" si="38"/>
        <v>0</v>
      </c>
      <c r="AG218" s="58">
        <f t="shared" si="34"/>
        <v>1589</v>
      </c>
      <c r="AH218" s="58">
        <f t="shared" si="35"/>
        <v>2154</v>
      </c>
      <c r="AI218" s="58">
        <f t="shared" si="36"/>
        <v>3743</v>
      </c>
    </row>
    <row r="219" spans="1:35" ht="27.75">
      <c r="A219" s="154" t="s">
        <v>49</v>
      </c>
      <c r="B219" s="159" t="s">
        <v>39</v>
      </c>
      <c r="C219" s="39" t="s">
        <v>18</v>
      </c>
      <c r="D219" s="34" t="s">
        <v>1</v>
      </c>
      <c r="E219" s="35">
        <v>0</v>
      </c>
      <c r="F219" s="35">
        <v>0</v>
      </c>
      <c r="G219" s="35">
        <v>0</v>
      </c>
      <c r="H219" s="35">
        <v>0</v>
      </c>
      <c r="I219" s="35">
        <v>1</v>
      </c>
      <c r="J219" s="35">
        <v>1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15</v>
      </c>
      <c r="T219" s="35">
        <v>32</v>
      </c>
      <c r="U219" s="35">
        <v>15</v>
      </c>
      <c r="V219" s="35">
        <v>32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>
        <v>0</v>
      </c>
      <c r="AF219" s="35">
        <v>0</v>
      </c>
      <c r="AG219" s="58">
        <f t="shared" si="34"/>
        <v>31</v>
      </c>
      <c r="AH219" s="58">
        <f t="shared" si="35"/>
        <v>65</v>
      </c>
      <c r="AI219" s="58">
        <f t="shared" si="36"/>
        <v>96</v>
      </c>
    </row>
    <row r="220" spans="1:35" ht="27.75">
      <c r="A220" s="155"/>
      <c r="B220" s="160"/>
      <c r="C220" s="39" t="s">
        <v>18</v>
      </c>
      <c r="D220" s="34" t="s">
        <v>78</v>
      </c>
      <c r="E220" s="35">
        <v>0</v>
      </c>
      <c r="F220" s="35">
        <v>1</v>
      </c>
      <c r="G220" s="35">
        <v>0</v>
      </c>
      <c r="H220" s="35">
        <v>0</v>
      </c>
      <c r="I220" s="35">
        <v>9</v>
      </c>
      <c r="J220" s="35">
        <v>8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15</v>
      </c>
      <c r="T220" s="35">
        <v>32</v>
      </c>
      <c r="U220" s="35">
        <v>150</v>
      </c>
      <c r="V220" s="35">
        <v>106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58">
        <f t="shared" si="34"/>
        <v>174</v>
      </c>
      <c r="AH220" s="58">
        <f t="shared" si="35"/>
        <v>147</v>
      </c>
      <c r="AI220" s="58">
        <f t="shared" si="36"/>
        <v>321</v>
      </c>
    </row>
    <row r="221" spans="1:35" ht="27.75">
      <c r="A221" s="155"/>
      <c r="B221" s="159" t="s">
        <v>307</v>
      </c>
      <c r="C221" s="39" t="s">
        <v>18</v>
      </c>
      <c r="D221" s="34" t="s">
        <v>1</v>
      </c>
      <c r="E221" s="35">
        <v>0</v>
      </c>
      <c r="F221" s="35">
        <v>1</v>
      </c>
      <c r="G221" s="35">
        <v>0</v>
      </c>
      <c r="H221" s="35">
        <v>0</v>
      </c>
      <c r="I221" s="35">
        <v>2</v>
      </c>
      <c r="J221" s="35">
        <v>3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7</v>
      </c>
      <c r="V221" s="35">
        <v>15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58">
        <f t="shared" si="34"/>
        <v>9</v>
      </c>
      <c r="AH221" s="58">
        <f t="shared" si="35"/>
        <v>19</v>
      </c>
      <c r="AI221" s="58">
        <f t="shared" si="36"/>
        <v>28</v>
      </c>
    </row>
    <row r="222" spans="1:35" ht="27.75">
      <c r="A222" s="155"/>
      <c r="B222" s="160"/>
      <c r="C222" s="39" t="s">
        <v>18</v>
      </c>
      <c r="D222" s="34" t="s">
        <v>78</v>
      </c>
      <c r="E222" s="35">
        <v>1</v>
      </c>
      <c r="F222" s="35">
        <v>1</v>
      </c>
      <c r="G222" s="35">
        <v>0</v>
      </c>
      <c r="H222" s="35">
        <v>0</v>
      </c>
      <c r="I222" s="35">
        <v>5</v>
      </c>
      <c r="J222" s="35">
        <v>6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57</v>
      </c>
      <c r="V222" s="35">
        <v>50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5">
        <v>0</v>
      </c>
      <c r="AD222" s="35">
        <v>0</v>
      </c>
      <c r="AE222" s="35">
        <v>0</v>
      </c>
      <c r="AF222" s="35">
        <v>0</v>
      </c>
      <c r="AG222" s="58">
        <f t="shared" si="34"/>
        <v>63</v>
      </c>
      <c r="AH222" s="58">
        <f t="shared" si="35"/>
        <v>57</v>
      </c>
      <c r="AI222" s="58">
        <f t="shared" si="36"/>
        <v>120</v>
      </c>
    </row>
    <row r="223" spans="1:35" ht="27.75">
      <c r="A223" s="155"/>
      <c r="B223" s="159" t="s">
        <v>311</v>
      </c>
      <c r="C223" s="39" t="s">
        <v>18</v>
      </c>
      <c r="D223" s="34" t="s">
        <v>1</v>
      </c>
      <c r="E223" s="35">
        <v>0</v>
      </c>
      <c r="F223" s="35">
        <v>0</v>
      </c>
      <c r="G223" s="35">
        <v>0</v>
      </c>
      <c r="H223" s="35">
        <v>0</v>
      </c>
      <c r="I223" s="35">
        <v>1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5</v>
      </c>
      <c r="V223" s="35">
        <v>5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5">
        <v>0</v>
      </c>
      <c r="AD223" s="35">
        <v>0</v>
      </c>
      <c r="AE223" s="35">
        <v>0</v>
      </c>
      <c r="AF223" s="35">
        <v>0</v>
      </c>
      <c r="AG223" s="58">
        <f t="shared" si="34"/>
        <v>6</v>
      </c>
      <c r="AH223" s="58">
        <f t="shared" si="35"/>
        <v>5</v>
      </c>
      <c r="AI223" s="58">
        <f t="shared" si="36"/>
        <v>11</v>
      </c>
    </row>
    <row r="224" spans="1:35" ht="27.75">
      <c r="A224" s="155"/>
      <c r="B224" s="160"/>
      <c r="C224" s="39" t="s">
        <v>18</v>
      </c>
      <c r="D224" s="34" t="s">
        <v>78</v>
      </c>
      <c r="E224" s="35">
        <v>0</v>
      </c>
      <c r="F224" s="35">
        <v>0</v>
      </c>
      <c r="G224" s="35">
        <v>0</v>
      </c>
      <c r="H224" s="35">
        <v>0</v>
      </c>
      <c r="I224" s="35">
        <v>2</v>
      </c>
      <c r="J224" s="35">
        <v>0</v>
      </c>
      <c r="K224" s="35">
        <v>0</v>
      </c>
      <c r="L224" s="35">
        <v>0</v>
      </c>
      <c r="M224" s="35">
        <v>0</v>
      </c>
      <c r="N224" s="35">
        <v>1</v>
      </c>
      <c r="O224" s="35">
        <v>1</v>
      </c>
      <c r="P224" s="35">
        <v>0</v>
      </c>
      <c r="Q224" s="35">
        <v>0</v>
      </c>
      <c r="R224" s="35">
        <v>0</v>
      </c>
      <c r="S224" s="35">
        <v>1</v>
      </c>
      <c r="T224" s="35">
        <v>0</v>
      </c>
      <c r="U224" s="35">
        <v>11</v>
      </c>
      <c r="V224" s="35">
        <v>12</v>
      </c>
      <c r="W224" s="35">
        <v>1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35">
        <v>0</v>
      </c>
      <c r="AD224" s="35">
        <v>0</v>
      </c>
      <c r="AE224" s="35">
        <v>0</v>
      </c>
      <c r="AF224" s="35">
        <v>0</v>
      </c>
      <c r="AG224" s="58">
        <f t="shared" si="34"/>
        <v>16</v>
      </c>
      <c r="AH224" s="58">
        <f t="shared" si="35"/>
        <v>13</v>
      </c>
      <c r="AI224" s="58">
        <f t="shared" si="36"/>
        <v>29</v>
      </c>
    </row>
    <row r="225" spans="1:35" ht="27.75">
      <c r="A225" s="155"/>
      <c r="B225" s="164" t="s">
        <v>312</v>
      </c>
      <c r="C225" s="40" t="s">
        <v>18</v>
      </c>
      <c r="D225" s="36" t="s">
        <v>1</v>
      </c>
      <c r="E225" s="32">
        <f aca="true" t="shared" si="39" ref="E225:AF225">E223+E221+E219</f>
        <v>0</v>
      </c>
      <c r="F225" s="32">
        <f t="shared" si="39"/>
        <v>1</v>
      </c>
      <c r="G225" s="32">
        <f t="shared" si="39"/>
        <v>0</v>
      </c>
      <c r="H225" s="32">
        <f t="shared" si="39"/>
        <v>0</v>
      </c>
      <c r="I225" s="32">
        <f t="shared" si="39"/>
        <v>4</v>
      </c>
      <c r="J225" s="32">
        <f t="shared" si="39"/>
        <v>4</v>
      </c>
      <c r="K225" s="32">
        <f t="shared" si="39"/>
        <v>0</v>
      </c>
      <c r="L225" s="32">
        <f t="shared" si="39"/>
        <v>0</v>
      </c>
      <c r="M225" s="32">
        <f t="shared" si="39"/>
        <v>0</v>
      </c>
      <c r="N225" s="32">
        <f t="shared" si="39"/>
        <v>0</v>
      </c>
      <c r="O225" s="32">
        <f t="shared" si="39"/>
        <v>0</v>
      </c>
      <c r="P225" s="32">
        <f t="shared" si="39"/>
        <v>0</v>
      </c>
      <c r="Q225" s="32">
        <f t="shared" si="39"/>
        <v>0</v>
      </c>
      <c r="R225" s="32">
        <f t="shared" si="39"/>
        <v>0</v>
      </c>
      <c r="S225" s="32">
        <f t="shared" si="39"/>
        <v>15</v>
      </c>
      <c r="T225" s="32">
        <f t="shared" si="39"/>
        <v>32</v>
      </c>
      <c r="U225" s="32">
        <f t="shared" si="39"/>
        <v>27</v>
      </c>
      <c r="V225" s="32">
        <f t="shared" si="39"/>
        <v>52</v>
      </c>
      <c r="W225" s="32">
        <f t="shared" si="39"/>
        <v>0</v>
      </c>
      <c r="X225" s="32">
        <f t="shared" si="39"/>
        <v>0</v>
      </c>
      <c r="Y225" s="32">
        <f t="shared" si="39"/>
        <v>0</v>
      </c>
      <c r="Z225" s="32">
        <f t="shared" si="39"/>
        <v>0</v>
      </c>
      <c r="AA225" s="32">
        <f t="shared" si="39"/>
        <v>0</v>
      </c>
      <c r="AB225" s="32">
        <f t="shared" si="39"/>
        <v>0</v>
      </c>
      <c r="AC225" s="32">
        <f t="shared" si="39"/>
        <v>0</v>
      </c>
      <c r="AD225" s="32">
        <f t="shared" si="39"/>
        <v>0</v>
      </c>
      <c r="AE225" s="32">
        <f t="shared" si="39"/>
        <v>0</v>
      </c>
      <c r="AF225" s="32">
        <f t="shared" si="39"/>
        <v>0</v>
      </c>
      <c r="AG225" s="58">
        <f t="shared" si="34"/>
        <v>46</v>
      </c>
      <c r="AH225" s="58">
        <f t="shared" si="35"/>
        <v>89</v>
      </c>
      <c r="AI225" s="58">
        <f t="shared" si="36"/>
        <v>135</v>
      </c>
    </row>
    <row r="226" spans="1:35" ht="27.75">
      <c r="A226" s="156"/>
      <c r="B226" s="165"/>
      <c r="C226" s="40" t="s">
        <v>18</v>
      </c>
      <c r="D226" s="36" t="s">
        <v>78</v>
      </c>
      <c r="E226" s="32">
        <f>E224+E222+E220</f>
        <v>1</v>
      </c>
      <c r="F226" s="32">
        <f aca="true" t="shared" si="40" ref="F226:AF226">F224+F222+F220</f>
        <v>2</v>
      </c>
      <c r="G226" s="32">
        <f t="shared" si="40"/>
        <v>0</v>
      </c>
      <c r="H226" s="32">
        <f t="shared" si="40"/>
        <v>0</v>
      </c>
      <c r="I226" s="32">
        <f t="shared" si="40"/>
        <v>16</v>
      </c>
      <c r="J226" s="32">
        <f t="shared" si="40"/>
        <v>14</v>
      </c>
      <c r="K226" s="32">
        <f t="shared" si="40"/>
        <v>0</v>
      </c>
      <c r="L226" s="32">
        <f t="shared" si="40"/>
        <v>0</v>
      </c>
      <c r="M226" s="32">
        <f t="shared" si="40"/>
        <v>0</v>
      </c>
      <c r="N226" s="32">
        <f t="shared" si="40"/>
        <v>1</v>
      </c>
      <c r="O226" s="32">
        <f t="shared" si="40"/>
        <v>1</v>
      </c>
      <c r="P226" s="32">
        <f t="shared" si="40"/>
        <v>0</v>
      </c>
      <c r="Q226" s="32">
        <f t="shared" si="40"/>
        <v>0</v>
      </c>
      <c r="R226" s="32">
        <f t="shared" si="40"/>
        <v>0</v>
      </c>
      <c r="S226" s="32">
        <f t="shared" si="40"/>
        <v>16</v>
      </c>
      <c r="T226" s="32">
        <f t="shared" si="40"/>
        <v>32</v>
      </c>
      <c r="U226" s="32">
        <f t="shared" si="40"/>
        <v>218</v>
      </c>
      <c r="V226" s="32">
        <f t="shared" si="40"/>
        <v>168</v>
      </c>
      <c r="W226" s="32">
        <f t="shared" si="40"/>
        <v>1</v>
      </c>
      <c r="X226" s="32">
        <f t="shared" si="40"/>
        <v>0</v>
      </c>
      <c r="Y226" s="32">
        <f t="shared" si="40"/>
        <v>0</v>
      </c>
      <c r="Z226" s="32">
        <f t="shared" si="40"/>
        <v>0</v>
      </c>
      <c r="AA226" s="32">
        <f t="shared" si="40"/>
        <v>0</v>
      </c>
      <c r="AB226" s="32">
        <f t="shared" si="40"/>
        <v>0</v>
      </c>
      <c r="AC226" s="32">
        <f t="shared" si="40"/>
        <v>0</v>
      </c>
      <c r="AD226" s="32">
        <f t="shared" si="40"/>
        <v>0</v>
      </c>
      <c r="AE226" s="32">
        <f t="shared" si="40"/>
        <v>0</v>
      </c>
      <c r="AF226" s="32">
        <f t="shared" si="40"/>
        <v>0</v>
      </c>
      <c r="AG226" s="58">
        <f t="shared" si="34"/>
        <v>253</v>
      </c>
      <c r="AH226" s="58">
        <f t="shared" si="35"/>
        <v>217</v>
      </c>
      <c r="AI226" s="58">
        <f t="shared" si="36"/>
        <v>470</v>
      </c>
    </row>
    <row r="227" spans="1:35" ht="27.75">
      <c r="A227" s="154" t="s">
        <v>51</v>
      </c>
      <c r="B227" s="159" t="s">
        <v>52</v>
      </c>
      <c r="C227" s="39" t="s">
        <v>12</v>
      </c>
      <c r="D227" s="34" t="s">
        <v>1</v>
      </c>
      <c r="E227" s="35">
        <v>0</v>
      </c>
      <c r="F227" s="35">
        <v>1</v>
      </c>
      <c r="G227" s="35">
        <v>0</v>
      </c>
      <c r="H227" s="35">
        <v>0</v>
      </c>
      <c r="I227" s="35">
        <v>25</v>
      </c>
      <c r="J227" s="35">
        <v>8</v>
      </c>
      <c r="K227" s="35">
        <v>0</v>
      </c>
      <c r="L227" s="35">
        <v>0</v>
      </c>
      <c r="M227" s="35">
        <v>1</v>
      </c>
      <c r="N227" s="35">
        <v>2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1</v>
      </c>
      <c r="V227" s="35">
        <v>4</v>
      </c>
      <c r="W227" s="35">
        <v>0</v>
      </c>
      <c r="X227" s="35">
        <v>1</v>
      </c>
      <c r="Y227" s="35">
        <v>0</v>
      </c>
      <c r="Z227" s="35">
        <v>1</v>
      </c>
      <c r="AA227" s="35">
        <v>0</v>
      </c>
      <c r="AB227" s="35">
        <v>0</v>
      </c>
      <c r="AC227" s="35">
        <v>1</v>
      </c>
      <c r="AD227" s="35">
        <v>1</v>
      </c>
      <c r="AE227" s="35">
        <v>0</v>
      </c>
      <c r="AF227" s="35">
        <v>0</v>
      </c>
      <c r="AG227" s="58">
        <f t="shared" si="34"/>
        <v>28</v>
      </c>
      <c r="AH227" s="58">
        <f t="shared" si="35"/>
        <v>18</v>
      </c>
      <c r="AI227" s="58">
        <f t="shared" si="36"/>
        <v>46</v>
      </c>
    </row>
    <row r="228" spans="1:35" ht="27.75">
      <c r="A228" s="155"/>
      <c r="B228" s="160"/>
      <c r="C228" s="39" t="s">
        <v>12</v>
      </c>
      <c r="D228" s="34" t="s">
        <v>78</v>
      </c>
      <c r="E228" s="35">
        <v>0</v>
      </c>
      <c r="F228" s="35">
        <v>2</v>
      </c>
      <c r="G228" s="35">
        <v>0</v>
      </c>
      <c r="H228" s="35">
        <v>0</v>
      </c>
      <c r="I228" s="35">
        <v>57</v>
      </c>
      <c r="J228" s="35">
        <v>52</v>
      </c>
      <c r="K228" s="35">
        <v>2</v>
      </c>
      <c r="L228" s="35">
        <v>1</v>
      </c>
      <c r="M228" s="35">
        <v>4</v>
      </c>
      <c r="N228" s="35">
        <v>5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15</v>
      </c>
      <c r="V228" s="35">
        <v>8</v>
      </c>
      <c r="W228" s="35">
        <v>2</v>
      </c>
      <c r="X228" s="35">
        <v>1</v>
      </c>
      <c r="Y228" s="35">
        <v>0</v>
      </c>
      <c r="Z228" s="35">
        <v>2</v>
      </c>
      <c r="AA228" s="35">
        <v>0</v>
      </c>
      <c r="AB228" s="35">
        <v>0</v>
      </c>
      <c r="AC228" s="35">
        <v>2</v>
      </c>
      <c r="AD228" s="35">
        <v>1</v>
      </c>
      <c r="AE228" s="35">
        <v>0</v>
      </c>
      <c r="AF228" s="35">
        <v>0</v>
      </c>
      <c r="AG228" s="58">
        <f t="shared" si="34"/>
        <v>82</v>
      </c>
      <c r="AH228" s="58">
        <f t="shared" si="35"/>
        <v>72</v>
      </c>
      <c r="AI228" s="58">
        <f t="shared" si="36"/>
        <v>154</v>
      </c>
    </row>
    <row r="229" spans="1:35" ht="27.75">
      <c r="A229" s="155"/>
      <c r="B229" s="159" t="s">
        <v>35</v>
      </c>
      <c r="C229" s="39" t="s">
        <v>12</v>
      </c>
      <c r="D229" s="34" t="s">
        <v>1</v>
      </c>
      <c r="E229" s="35">
        <v>0</v>
      </c>
      <c r="F229" s="35">
        <v>1</v>
      </c>
      <c r="G229" s="35">
        <v>0</v>
      </c>
      <c r="H229" s="35">
        <v>0</v>
      </c>
      <c r="I229" s="35">
        <v>49</v>
      </c>
      <c r="J229" s="35">
        <v>22</v>
      </c>
      <c r="K229" s="35">
        <v>0</v>
      </c>
      <c r="L229" s="35">
        <v>0</v>
      </c>
      <c r="M229" s="35">
        <v>1</v>
      </c>
      <c r="N229" s="35">
        <v>1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2</v>
      </c>
      <c r="V229" s="35">
        <v>3</v>
      </c>
      <c r="W229" s="35">
        <v>1</v>
      </c>
      <c r="X229" s="35">
        <v>1</v>
      </c>
      <c r="Y229" s="35">
        <v>1</v>
      </c>
      <c r="Z229" s="35">
        <v>1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58">
        <f t="shared" si="34"/>
        <v>54</v>
      </c>
      <c r="AH229" s="58">
        <f t="shared" si="35"/>
        <v>29</v>
      </c>
      <c r="AI229" s="58">
        <f t="shared" si="36"/>
        <v>83</v>
      </c>
    </row>
    <row r="230" spans="1:35" ht="27.75">
      <c r="A230" s="155"/>
      <c r="B230" s="160"/>
      <c r="C230" s="39" t="s">
        <v>12</v>
      </c>
      <c r="D230" s="34" t="s">
        <v>78</v>
      </c>
      <c r="E230" s="35">
        <v>1</v>
      </c>
      <c r="F230" s="35">
        <v>2</v>
      </c>
      <c r="G230" s="35">
        <v>0</v>
      </c>
      <c r="H230" s="35">
        <v>0</v>
      </c>
      <c r="I230" s="35">
        <v>161</v>
      </c>
      <c r="J230" s="35">
        <v>147</v>
      </c>
      <c r="K230" s="35">
        <v>0</v>
      </c>
      <c r="L230" s="35">
        <v>0</v>
      </c>
      <c r="M230" s="35">
        <v>1</v>
      </c>
      <c r="N230" s="35">
        <v>3</v>
      </c>
      <c r="O230" s="35">
        <v>1</v>
      </c>
      <c r="P230" s="35">
        <v>1</v>
      </c>
      <c r="Q230" s="35">
        <v>0</v>
      </c>
      <c r="R230" s="35">
        <v>0</v>
      </c>
      <c r="S230" s="35">
        <v>0</v>
      </c>
      <c r="T230" s="35">
        <v>0</v>
      </c>
      <c r="U230" s="35">
        <v>6</v>
      </c>
      <c r="V230" s="35">
        <v>6</v>
      </c>
      <c r="W230" s="35">
        <v>2</v>
      </c>
      <c r="X230" s="35">
        <v>3</v>
      </c>
      <c r="Y230" s="35">
        <v>1</v>
      </c>
      <c r="Z230" s="35">
        <v>3</v>
      </c>
      <c r="AA230" s="35">
        <v>0</v>
      </c>
      <c r="AB230" s="35">
        <v>0</v>
      </c>
      <c r="AC230" s="35">
        <v>0</v>
      </c>
      <c r="AD230" s="35">
        <v>0</v>
      </c>
      <c r="AE230" s="35">
        <v>0</v>
      </c>
      <c r="AF230" s="35">
        <v>0</v>
      </c>
      <c r="AG230" s="58">
        <f t="shared" si="34"/>
        <v>173</v>
      </c>
      <c r="AH230" s="58">
        <f t="shared" si="35"/>
        <v>165</v>
      </c>
      <c r="AI230" s="58">
        <f t="shared" si="36"/>
        <v>338</v>
      </c>
    </row>
    <row r="231" spans="1:35" ht="27.75">
      <c r="A231" s="155"/>
      <c r="B231" s="159" t="s">
        <v>53</v>
      </c>
      <c r="C231" s="39" t="s">
        <v>12</v>
      </c>
      <c r="D231" s="34" t="s">
        <v>1</v>
      </c>
      <c r="E231" s="35">
        <v>0</v>
      </c>
      <c r="F231" s="35">
        <v>0</v>
      </c>
      <c r="G231" s="35">
        <v>0</v>
      </c>
      <c r="H231" s="35">
        <v>0</v>
      </c>
      <c r="I231" s="35">
        <v>28</v>
      </c>
      <c r="J231" s="35">
        <v>23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6</v>
      </c>
      <c r="T231" s="35">
        <v>7</v>
      </c>
      <c r="U231" s="35">
        <v>2</v>
      </c>
      <c r="V231" s="35">
        <v>1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1</v>
      </c>
      <c r="AE231" s="35">
        <v>0</v>
      </c>
      <c r="AF231" s="35">
        <v>0</v>
      </c>
      <c r="AG231" s="58">
        <f t="shared" si="34"/>
        <v>36</v>
      </c>
      <c r="AH231" s="58">
        <f t="shared" si="35"/>
        <v>32</v>
      </c>
      <c r="AI231" s="58">
        <f t="shared" si="36"/>
        <v>68</v>
      </c>
    </row>
    <row r="232" spans="1:35" ht="27.75">
      <c r="A232" s="155"/>
      <c r="B232" s="160"/>
      <c r="C232" s="39" t="s">
        <v>12</v>
      </c>
      <c r="D232" s="34" t="s">
        <v>78</v>
      </c>
      <c r="E232" s="35">
        <v>0</v>
      </c>
      <c r="F232" s="35">
        <v>0</v>
      </c>
      <c r="G232" s="35">
        <v>0</v>
      </c>
      <c r="H232" s="35">
        <v>0</v>
      </c>
      <c r="I232" s="35">
        <v>89</v>
      </c>
      <c r="J232" s="35">
        <v>73</v>
      </c>
      <c r="K232" s="35">
        <v>1</v>
      </c>
      <c r="L232" s="35">
        <v>2</v>
      </c>
      <c r="M232" s="35">
        <v>2</v>
      </c>
      <c r="N232" s="35">
        <v>2</v>
      </c>
      <c r="O232" s="35">
        <v>1</v>
      </c>
      <c r="P232" s="35">
        <v>0</v>
      </c>
      <c r="Q232" s="35">
        <v>0</v>
      </c>
      <c r="R232" s="35">
        <v>0</v>
      </c>
      <c r="S232" s="35">
        <v>6</v>
      </c>
      <c r="T232" s="35">
        <v>7</v>
      </c>
      <c r="U232" s="35">
        <v>21</v>
      </c>
      <c r="V232" s="35">
        <v>16</v>
      </c>
      <c r="W232" s="35">
        <v>2</v>
      </c>
      <c r="X232" s="35">
        <v>2</v>
      </c>
      <c r="Y232" s="35">
        <v>0</v>
      </c>
      <c r="Z232" s="35">
        <v>0</v>
      </c>
      <c r="AA232" s="35">
        <v>0</v>
      </c>
      <c r="AB232" s="35">
        <v>1</v>
      </c>
      <c r="AC232" s="35">
        <v>0</v>
      </c>
      <c r="AD232" s="35">
        <v>2</v>
      </c>
      <c r="AE232" s="35">
        <v>0</v>
      </c>
      <c r="AF232" s="35">
        <v>0</v>
      </c>
      <c r="AG232" s="58">
        <f t="shared" si="34"/>
        <v>122</v>
      </c>
      <c r="AH232" s="58">
        <f t="shared" si="35"/>
        <v>105</v>
      </c>
      <c r="AI232" s="58">
        <f t="shared" si="36"/>
        <v>227</v>
      </c>
    </row>
    <row r="233" spans="1:35" ht="27.75">
      <c r="A233" s="155"/>
      <c r="B233" s="159" t="s">
        <v>54</v>
      </c>
      <c r="C233" s="39" t="s">
        <v>12</v>
      </c>
      <c r="D233" s="34" t="s">
        <v>1</v>
      </c>
      <c r="E233" s="35">
        <v>0</v>
      </c>
      <c r="F233" s="35">
        <v>0</v>
      </c>
      <c r="G233" s="35">
        <v>0</v>
      </c>
      <c r="H233" s="35">
        <v>0</v>
      </c>
      <c r="I233" s="35">
        <v>5</v>
      </c>
      <c r="J233" s="35">
        <v>6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1</v>
      </c>
      <c r="W233" s="35">
        <v>0</v>
      </c>
      <c r="X233" s="35">
        <v>1</v>
      </c>
      <c r="Y233" s="35">
        <v>0</v>
      </c>
      <c r="Z233" s="35">
        <v>0</v>
      </c>
      <c r="AA233" s="35">
        <v>0</v>
      </c>
      <c r="AB233" s="35">
        <v>0</v>
      </c>
      <c r="AC233" s="35">
        <v>0</v>
      </c>
      <c r="AD233" s="35">
        <v>0</v>
      </c>
      <c r="AE233" s="35">
        <v>0</v>
      </c>
      <c r="AF233" s="35">
        <v>0</v>
      </c>
      <c r="AG233" s="58">
        <f t="shared" si="34"/>
        <v>5</v>
      </c>
      <c r="AH233" s="58">
        <f t="shared" si="35"/>
        <v>8</v>
      </c>
      <c r="AI233" s="58">
        <f t="shared" si="36"/>
        <v>13</v>
      </c>
    </row>
    <row r="234" spans="1:35" ht="27.75">
      <c r="A234" s="155"/>
      <c r="B234" s="160"/>
      <c r="C234" s="39" t="s">
        <v>12</v>
      </c>
      <c r="D234" s="34" t="s">
        <v>78</v>
      </c>
      <c r="E234" s="35">
        <v>0</v>
      </c>
      <c r="F234" s="35">
        <v>0</v>
      </c>
      <c r="G234" s="35">
        <v>0</v>
      </c>
      <c r="H234" s="35">
        <v>0</v>
      </c>
      <c r="I234" s="35">
        <v>20</v>
      </c>
      <c r="J234" s="35">
        <v>33</v>
      </c>
      <c r="K234" s="35">
        <v>0</v>
      </c>
      <c r="L234" s="35">
        <v>1</v>
      </c>
      <c r="M234" s="35">
        <v>0</v>
      </c>
      <c r="N234" s="35">
        <v>0</v>
      </c>
      <c r="O234" s="35">
        <v>0</v>
      </c>
      <c r="P234" s="35">
        <v>1</v>
      </c>
      <c r="Q234" s="35">
        <v>1</v>
      </c>
      <c r="R234" s="35">
        <v>0</v>
      </c>
      <c r="S234" s="35">
        <v>1</v>
      </c>
      <c r="T234" s="35">
        <v>0</v>
      </c>
      <c r="U234" s="35">
        <v>1</v>
      </c>
      <c r="V234" s="35">
        <v>4</v>
      </c>
      <c r="W234" s="35">
        <v>0</v>
      </c>
      <c r="X234" s="35">
        <v>1</v>
      </c>
      <c r="Y234" s="35">
        <v>0</v>
      </c>
      <c r="Z234" s="35">
        <v>0</v>
      </c>
      <c r="AA234" s="35">
        <v>0</v>
      </c>
      <c r="AB234" s="35">
        <v>0</v>
      </c>
      <c r="AC234" s="35">
        <v>0</v>
      </c>
      <c r="AD234" s="35">
        <v>0</v>
      </c>
      <c r="AE234" s="35">
        <v>0</v>
      </c>
      <c r="AF234" s="35">
        <v>0</v>
      </c>
      <c r="AG234" s="58">
        <f t="shared" si="34"/>
        <v>23</v>
      </c>
      <c r="AH234" s="58">
        <f t="shared" si="35"/>
        <v>40</v>
      </c>
      <c r="AI234" s="58">
        <f t="shared" si="36"/>
        <v>63</v>
      </c>
    </row>
    <row r="235" spans="1:35" ht="27.75">
      <c r="A235" s="155"/>
      <c r="B235" s="159" t="s">
        <v>55</v>
      </c>
      <c r="C235" s="39" t="s">
        <v>12</v>
      </c>
      <c r="D235" s="34" t="s">
        <v>1</v>
      </c>
      <c r="E235" s="35">
        <v>0</v>
      </c>
      <c r="F235" s="35">
        <v>0</v>
      </c>
      <c r="G235" s="35">
        <v>0</v>
      </c>
      <c r="H235" s="35">
        <v>0</v>
      </c>
      <c r="I235" s="35">
        <v>11</v>
      </c>
      <c r="J235" s="35">
        <v>5</v>
      </c>
      <c r="K235" s="35">
        <v>0</v>
      </c>
      <c r="L235" s="35">
        <v>0</v>
      </c>
      <c r="M235" s="35">
        <v>2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1</v>
      </c>
      <c r="V235" s="35">
        <v>1</v>
      </c>
      <c r="W235" s="35">
        <v>6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5">
        <v>0</v>
      </c>
      <c r="AD235" s="35">
        <v>0</v>
      </c>
      <c r="AE235" s="35">
        <v>0</v>
      </c>
      <c r="AF235" s="35">
        <v>0</v>
      </c>
      <c r="AG235" s="58">
        <f t="shared" si="34"/>
        <v>20</v>
      </c>
      <c r="AH235" s="58">
        <f t="shared" si="35"/>
        <v>6</v>
      </c>
      <c r="AI235" s="58">
        <f t="shared" si="36"/>
        <v>26</v>
      </c>
    </row>
    <row r="236" spans="1:35" ht="27.75">
      <c r="A236" s="155"/>
      <c r="B236" s="160"/>
      <c r="C236" s="39" t="s">
        <v>12</v>
      </c>
      <c r="D236" s="34" t="s">
        <v>78</v>
      </c>
      <c r="E236" s="35">
        <v>1</v>
      </c>
      <c r="F236" s="35">
        <v>0</v>
      </c>
      <c r="G236" s="35">
        <v>0</v>
      </c>
      <c r="H236" s="35">
        <v>0</v>
      </c>
      <c r="I236" s="35">
        <v>28</v>
      </c>
      <c r="J236" s="35">
        <v>15</v>
      </c>
      <c r="K236" s="35">
        <v>2</v>
      </c>
      <c r="L236" s="35">
        <v>0</v>
      </c>
      <c r="M236" s="35">
        <v>4</v>
      </c>
      <c r="N236" s="35">
        <v>1</v>
      </c>
      <c r="O236" s="35">
        <v>2</v>
      </c>
      <c r="P236" s="35">
        <v>0</v>
      </c>
      <c r="Q236" s="35">
        <v>0</v>
      </c>
      <c r="R236" s="35">
        <v>0</v>
      </c>
      <c r="S236" s="35">
        <v>1</v>
      </c>
      <c r="T236" s="35">
        <v>0</v>
      </c>
      <c r="U236" s="35">
        <v>4</v>
      </c>
      <c r="V236" s="35">
        <v>4</v>
      </c>
      <c r="W236" s="35">
        <v>15</v>
      </c>
      <c r="X236" s="35">
        <v>2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>
        <v>0</v>
      </c>
      <c r="AF236" s="35">
        <v>0</v>
      </c>
      <c r="AG236" s="58">
        <f t="shared" si="34"/>
        <v>57</v>
      </c>
      <c r="AH236" s="58">
        <f t="shared" si="35"/>
        <v>22</v>
      </c>
      <c r="AI236" s="58">
        <f t="shared" si="36"/>
        <v>79</v>
      </c>
    </row>
    <row r="237" spans="1:35" ht="27.75">
      <c r="A237" s="155"/>
      <c r="B237" s="159" t="s">
        <v>56</v>
      </c>
      <c r="C237" s="39" t="s">
        <v>12</v>
      </c>
      <c r="D237" s="34" t="s">
        <v>1</v>
      </c>
      <c r="E237" s="35">
        <v>0</v>
      </c>
      <c r="F237" s="35">
        <v>1</v>
      </c>
      <c r="G237" s="35">
        <v>0</v>
      </c>
      <c r="H237" s="35">
        <v>0</v>
      </c>
      <c r="I237" s="35">
        <v>8</v>
      </c>
      <c r="J237" s="35">
        <v>29</v>
      </c>
      <c r="K237" s="35">
        <v>0</v>
      </c>
      <c r="L237" s="35">
        <v>0</v>
      </c>
      <c r="M237" s="35">
        <v>1</v>
      </c>
      <c r="N237" s="35">
        <v>2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1</v>
      </c>
      <c r="V237" s="35">
        <v>4</v>
      </c>
      <c r="W237" s="35">
        <v>1</v>
      </c>
      <c r="X237" s="35">
        <v>2</v>
      </c>
      <c r="Y237" s="35">
        <v>0</v>
      </c>
      <c r="Z237" s="35">
        <v>0</v>
      </c>
      <c r="AA237" s="35">
        <v>0</v>
      </c>
      <c r="AB237" s="35">
        <v>0</v>
      </c>
      <c r="AC237" s="35">
        <v>0</v>
      </c>
      <c r="AD237" s="35">
        <v>0</v>
      </c>
      <c r="AE237" s="35">
        <v>0</v>
      </c>
      <c r="AF237" s="35">
        <v>0</v>
      </c>
      <c r="AG237" s="58">
        <f t="shared" si="34"/>
        <v>11</v>
      </c>
      <c r="AH237" s="58">
        <f t="shared" si="35"/>
        <v>38</v>
      </c>
      <c r="AI237" s="58">
        <f t="shared" si="36"/>
        <v>49</v>
      </c>
    </row>
    <row r="238" spans="1:35" ht="27.75">
      <c r="A238" s="155"/>
      <c r="B238" s="160"/>
      <c r="C238" s="39" t="s">
        <v>12</v>
      </c>
      <c r="D238" s="34" t="s">
        <v>78</v>
      </c>
      <c r="E238" s="35">
        <v>1</v>
      </c>
      <c r="F238" s="35">
        <v>2</v>
      </c>
      <c r="G238" s="35">
        <v>0</v>
      </c>
      <c r="H238" s="35">
        <v>0</v>
      </c>
      <c r="I238" s="35">
        <v>36</v>
      </c>
      <c r="J238" s="35">
        <v>122</v>
      </c>
      <c r="K238" s="35">
        <v>1</v>
      </c>
      <c r="L238" s="35">
        <v>1</v>
      </c>
      <c r="M238" s="35">
        <v>4</v>
      </c>
      <c r="N238" s="35">
        <v>4</v>
      </c>
      <c r="O238" s="35">
        <v>0</v>
      </c>
      <c r="P238" s="35">
        <v>0</v>
      </c>
      <c r="Q238" s="35">
        <v>1</v>
      </c>
      <c r="R238" s="35">
        <v>1</v>
      </c>
      <c r="S238" s="35">
        <v>0</v>
      </c>
      <c r="T238" s="35">
        <v>0</v>
      </c>
      <c r="U238" s="35">
        <v>7</v>
      </c>
      <c r="V238" s="35">
        <v>25</v>
      </c>
      <c r="W238" s="35">
        <v>3</v>
      </c>
      <c r="X238" s="35">
        <v>5</v>
      </c>
      <c r="Y238" s="35">
        <v>0</v>
      </c>
      <c r="Z238" s="35">
        <v>2</v>
      </c>
      <c r="AA238" s="35">
        <v>0</v>
      </c>
      <c r="AB238" s="35">
        <v>0</v>
      </c>
      <c r="AC238" s="35">
        <v>0</v>
      </c>
      <c r="AD238" s="35">
        <v>0</v>
      </c>
      <c r="AE238" s="35">
        <v>0</v>
      </c>
      <c r="AF238" s="35">
        <v>0</v>
      </c>
      <c r="AG238" s="58">
        <f t="shared" si="34"/>
        <v>53</v>
      </c>
      <c r="AH238" s="58">
        <f t="shared" si="35"/>
        <v>162</v>
      </c>
      <c r="AI238" s="58">
        <f t="shared" si="36"/>
        <v>215</v>
      </c>
    </row>
    <row r="239" spans="1:35" ht="27.75">
      <c r="A239" s="155"/>
      <c r="B239" s="164" t="s">
        <v>33</v>
      </c>
      <c r="C239" s="40" t="s">
        <v>12</v>
      </c>
      <c r="D239" s="36" t="s">
        <v>1</v>
      </c>
      <c r="E239" s="32">
        <f aca="true" t="shared" si="41" ref="E239:AF239">E237+E235+E233+E231+E229+E227</f>
        <v>0</v>
      </c>
      <c r="F239" s="32">
        <f t="shared" si="41"/>
        <v>3</v>
      </c>
      <c r="G239" s="32">
        <f t="shared" si="41"/>
        <v>0</v>
      </c>
      <c r="H239" s="32">
        <f t="shared" si="41"/>
        <v>0</v>
      </c>
      <c r="I239" s="32">
        <f t="shared" si="41"/>
        <v>126</v>
      </c>
      <c r="J239" s="32">
        <f t="shared" si="41"/>
        <v>93</v>
      </c>
      <c r="K239" s="32">
        <f t="shared" si="41"/>
        <v>0</v>
      </c>
      <c r="L239" s="32">
        <f t="shared" si="41"/>
        <v>0</v>
      </c>
      <c r="M239" s="32">
        <f t="shared" si="41"/>
        <v>5</v>
      </c>
      <c r="N239" s="32">
        <f t="shared" si="41"/>
        <v>5</v>
      </c>
      <c r="O239" s="32">
        <f t="shared" si="41"/>
        <v>0</v>
      </c>
      <c r="P239" s="32">
        <f t="shared" si="41"/>
        <v>0</v>
      </c>
      <c r="Q239" s="32">
        <f t="shared" si="41"/>
        <v>0</v>
      </c>
      <c r="R239" s="32">
        <f t="shared" si="41"/>
        <v>0</v>
      </c>
      <c r="S239" s="32">
        <f t="shared" si="41"/>
        <v>6</v>
      </c>
      <c r="T239" s="32">
        <f t="shared" si="41"/>
        <v>7</v>
      </c>
      <c r="U239" s="32">
        <f t="shared" si="41"/>
        <v>7</v>
      </c>
      <c r="V239" s="32">
        <f t="shared" si="41"/>
        <v>14</v>
      </c>
      <c r="W239" s="32">
        <f t="shared" si="41"/>
        <v>8</v>
      </c>
      <c r="X239" s="32">
        <f t="shared" si="41"/>
        <v>5</v>
      </c>
      <c r="Y239" s="32">
        <f t="shared" si="41"/>
        <v>1</v>
      </c>
      <c r="Z239" s="32">
        <f t="shared" si="41"/>
        <v>2</v>
      </c>
      <c r="AA239" s="32">
        <f t="shared" si="41"/>
        <v>0</v>
      </c>
      <c r="AB239" s="32">
        <f t="shared" si="41"/>
        <v>0</v>
      </c>
      <c r="AC239" s="32">
        <f t="shared" si="41"/>
        <v>1</v>
      </c>
      <c r="AD239" s="32">
        <f t="shared" si="41"/>
        <v>2</v>
      </c>
      <c r="AE239" s="32">
        <f t="shared" si="41"/>
        <v>0</v>
      </c>
      <c r="AF239" s="32">
        <f t="shared" si="41"/>
        <v>0</v>
      </c>
      <c r="AG239" s="58">
        <f t="shared" si="34"/>
        <v>154</v>
      </c>
      <c r="AH239" s="58">
        <f t="shared" si="35"/>
        <v>131</v>
      </c>
      <c r="AI239" s="58">
        <f t="shared" si="36"/>
        <v>285</v>
      </c>
    </row>
    <row r="240" spans="1:35" ht="27.75">
      <c r="A240" s="156"/>
      <c r="B240" s="165"/>
      <c r="C240" s="40" t="s">
        <v>12</v>
      </c>
      <c r="D240" s="36" t="s">
        <v>78</v>
      </c>
      <c r="E240" s="32">
        <f>E238+E236+E234+E232+E230+E228</f>
        <v>3</v>
      </c>
      <c r="F240" s="32">
        <f aca="true" t="shared" si="42" ref="F240:AF240">F238+F236+F234+F232+F230+F228</f>
        <v>6</v>
      </c>
      <c r="G240" s="32">
        <f t="shared" si="42"/>
        <v>0</v>
      </c>
      <c r="H240" s="32">
        <f t="shared" si="42"/>
        <v>0</v>
      </c>
      <c r="I240" s="32">
        <f t="shared" si="42"/>
        <v>391</v>
      </c>
      <c r="J240" s="32">
        <f t="shared" si="42"/>
        <v>442</v>
      </c>
      <c r="K240" s="32">
        <f t="shared" si="42"/>
        <v>6</v>
      </c>
      <c r="L240" s="32">
        <f t="shared" si="42"/>
        <v>5</v>
      </c>
      <c r="M240" s="32">
        <f t="shared" si="42"/>
        <v>15</v>
      </c>
      <c r="N240" s="32">
        <f t="shared" si="42"/>
        <v>15</v>
      </c>
      <c r="O240" s="32">
        <f t="shared" si="42"/>
        <v>4</v>
      </c>
      <c r="P240" s="32">
        <f t="shared" si="42"/>
        <v>2</v>
      </c>
      <c r="Q240" s="32">
        <f t="shared" si="42"/>
        <v>2</v>
      </c>
      <c r="R240" s="32">
        <f t="shared" si="42"/>
        <v>1</v>
      </c>
      <c r="S240" s="32">
        <f t="shared" si="42"/>
        <v>8</v>
      </c>
      <c r="T240" s="32">
        <f t="shared" si="42"/>
        <v>7</v>
      </c>
      <c r="U240" s="32">
        <f t="shared" si="42"/>
        <v>54</v>
      </c>
      <c r="V240" s="32">
        <f t="shared" si="42"/>
        <v>63</v>
      </c>
      <c r="W240" s="32">
        <f t="shared" si="42"/>
        <v>24</v>
      </c>
      <c r="X240" s="32">
        <f t="shared" si="42"/>
        <v>14</v>
      </c>
      <c r="Y240" s="32">
        <f t="shared" si="42"/>
        <v>1</v>
      </c>
      <c r="Z240" s="32">
        <f t="shared" si="42"/>
        <v>7</v>
      </c>
      <c r="AA240" s="32">
        <f t="shared" si="42"/>
        <v>0</v>
      </c>
      <c r="AB240" s="32">
        <f t="shared" si="42"/>
        <v>1</v>
      </c>
      <c r="AC240" s="32">
        <f t="shared" si="42"/>
        <v>2</v>
      </c>
      <c r="AD240" s="32">
        <f t="shared" si="42"/>
        <v>3</v>
      </c>
      <c r="AE240" s="32">
        <f t="shared" si="42"/>
        <v>0</v>
      </c>
      <c r="AF240" s="32">
        <f t="shared" si="42"/>
        <v>0</v>
      </c>
      <c r="AG240" s="58">
        <f t="shared" si="34"/>
        <v>510</v>
      </c>
      <c r="AH240" s="58">
        <f t="shared" si="35"/>
        <v>566</v>
      </c>
      <c r="AI240" s="58">
        <f t="shared" si="36"/>
        <v>1076</v>
      </c>
    </row>
    <row r="241" spans="1:35" ht="27.75">
      <c r="A241" s="154" t="s">
        <v>313</v>
      </c>
      <c r="B241" s="159" t="s">
        <v>53</v>
      </c>
      <c r="C241" s="39" t="s">
        <v>18</v>
      </c>
      <c r="D241" s="34" t="s">
        <v>1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1</v>
      </c>
      <c r="R241" s="35">
        <v>0</v>
      </c>
      <c r="S241" s="35">
        <v>0</v>
      </c>
      <c r="T241" s="35">
        <v>0</v>
      </c>
      <c r="U241" s="35">
        <v>2</v>
      </c>
      <c r="V241" s="35">
        <v>2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5">
        <v>0</v>
      </c>
      <c r="AD241" s="35">
        <v>0</v>
      </c>
      <c r="AE241" s="35">
        <v>0</v>
      </c>
      <c r="AF241" s="35">
        <v>0</v>
      </c>
      <c r="AG241" s="58">
        <f t="shared" si="34"/>
        <v>3</v>
      </c>
      <c r="AH241" s="58">
        <f t="shared" si="35"/>
        <v>2</v>
      </c>
      <c r="AI241" s="58">
        <f t="shared" si="36"/>
        <v>5</v>
      </c>
    </row>
    <row r="242" spans="1:35" ht="27.75">
      <c r="A242" s="155"/>
      <c r="B242" s="160"/>
      <c r="C242" s="39" t="s">
        <v>18</v>
      </c>
      <c r="D242" s="34" t="s">
        <v>78</v>
      </c>
      <c r="E242" s="35">
        <v>0</v>
      </c>
      <c r="F242" s="35">
        <v>0</v>
      </c>
      <c r="G242" s="35">
        <v>1</v>
      </c>
      <c r="H242" s="35">
        <v>1</v>
      </c>
      <c r="I242" s="35">
        <v>2</v>
      </c>
      <c r="J242" s="35">
        <v>1</v>
      </c>
      <c r="K242" s="35">
        <v>2</v>
      </c>
      <c r="L242" s="35">
        <v>0</v>
      </c>
      <c r="M242" s="35">
        <v>1</v>
      </c>
      <c r="N242" s="35">
        <v>0</v>
      </c>
      <c r="O242" s="35">
        <v>1</v>
      </c>
      <c r="P242" s="35">
        <v>0</v>
      </c>
      <c r="Q242" s="35">
        <v>1</v>
      </c>
      <c r="R242" s="35">
        <v>0</v>
      </c>
      <c r="S242" s="35">
        <v>0</v>
      </c>
      <c r="T242" s="35">
        <v>0</v>
      </c>
      <c r="U242" s="35">
        <v>8</v>
      </c>
      <c r="V242" s="35">
        <v>10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5">
        <v>0</v>
      </c>
      <c r="AD242" s="35">
        <v>0</v>
      </c>
      <c r="AE242" s="35">
        <v>0</v>
      </c>
      <c r="AF242" s="35">
        <v>0</v>
      </c>
      <c r="AG242" s="58">
        <f t="shared" si="34"/>
        <v>16</v>
      </c>
      <c r="AH242" s="58">
        <f t="shared" si="35"/>
        <v>12</v>
      </c>
      <c r="AI242" s="58">
        <f t="shared" si="36"/>
        <v>28</v>
      </c>
    </row>
    <row r="243" spans="1:35" ht="27.75">
      <c r="A243" s="155"/>
      <c r="B243" s="159" t="s">
        <v>119</v>
      </c>
      <c r="C243" s="39" t="s">
        <v>18</v>
      </c>
      <c r="D243" s="34" t="s">
        <v>1</v>
      </c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1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3</v>
      </c>
      <c r="V243" s="35">
        <v>4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5">
        <v>0</v>
      </c>
      <c r="AD243" s="35">
        <v>0</v>
      </c>
      <c r="AE243" s="35">
        <v>0</v>
      </c>
      <c r="AF243" s="35">
        <v>0</v>
      </c>
      <c r="AG243" s="58">
        <f t="shared" si="34"/>
        <v>4</v>
      </c>
      <c r="AH243" s="58">
        <f t="shared" si="35"/>
        <v>4</v>
      </c>
      <c r="AI243" s="58">
        <f t="shared" si="36"/>
        <v>8</v>
      </c>
    </row>
    <row r="244" spans="1:35" ht="27.75">
      <c r="A244" s="155"/>
      <c r="B244" s="160"/>
      <c r="C244" s="39" t="s">
        <v>18</v>
      </c>
      <c r="D244" s="34" t="s">
        <v>78</v>
      </c>
      <c r="E244" s="35">
        <v>0</v>
      </c>
      <c r="F244" s="35">
        <v>0</v>
      </c>
      <c r="G244" s="35">
        <v>0</v>
      </c>
      <c r="H244" s="35">
        <v>0</v>
      </c>
      <c r="I244" s="35">
        <v>3</v>
      </c>
      <c r="J244" s="35">
        <v>3</v>
      </c>
      <c r="K244" s="35">
        <v>1</v>
      </c>
      <c r="L244" s="35">
        <v>0</v>
      </c>
      <c r="M244" s="35">
        <v>2</v>
      </c>
      <c r="N244" s="35">
        <v>1</v>
      </c>
      <c r="O244" s="35">
        <v>1</v>
      </c>
      <c r="P244" s="35">
        <v>0</v>
      </c>
      <c r="Q244" s="35">
        <v>1</v>
      </c>
      <c r="R244" s="35">
        <v>0</v>
      </c>
      <c r="S244" s="35">
        <v>0</v>
      </c>
      <c r="T244" s="35">
        <v>0</v>
      </c>
      <c r="U244" s="35">
        <v>13</v>
      </c>
      <c r="V244" s="35">
        <v>23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E244" s="35">
        <v>0</v>
      </c>
      <c r="AF244" s="35">
        <v>0</v>
      </c>
      <c r="AG244" s="58">
        <f t="shared" si="34"/>
        <v>21</v>
      </c>
      <c r="AH244" s="58">
        <f t="shared" si="35"/>
        <v>27</v>
      </c>
      <c r="AI244" s="58">
        <f t="shared" si="36"/>
        <v>48</v>
      </c>
    </row>
    <row r="245" spans="1:35" ht="27.75">
      <c r="A245" s="155"/>
      <c r="B245" s="164" t="s">
        <v>33</v>
      </c>
      <c r="C245" s="40" t="s">
        <v>18</v>
      </c>
      <c r="D245" s="36" t="s">
        <v>1</v>
      </c>
      <c r="E245" s="32">
        <f aca="true" t="shared" si="43" ref="E245:AF245">E243+E241</f>
        <v>0</v>
      </c>
      <c r="F245" s="32">
        <f t="shared" si="43"/>
        <v>0</v>
      </c>
      <c r="G245" s="32">
        <f t="shared" si="43"/>
        <v>0</v>
      </c>
      <c r="H245" s="32">
        <f t="shared" si="43"/>
        <v>0</v>
      </c>
      <c r="I245" s="32">
        <f t="shared" si="43"/>
        <v>0</v>
      </c>
      <c r="J245" s="32">
        <f t="shared" si="43"/>
        <v>0</v>
      </c>
      <c r="K245" s="32">
        <f t="shared" si="43"/>
        <v>0</v>
      </c>
      <c r="L245" s="32">
        <f t="shared" si="43"/>
        <v>0</v>
      </c>
      <c r="M245" s="32">
        <f t="shared" si="43"/>
        <v>1</v>
      </c>
      <c r="N245" s="32">
        <f t="shared" si="43"/>
        <v>0</v>
      </c>
      <c r="O245" s="32">
        <f t="shared" si="43"/>
        <v>0</v>
      </c>
      <c r="P245" s="32">
        <f t="shared" si="43"/>
        <v>0</v>
      </c>
      <c r="Q245" s="32">
        <f t="shared" si="43"/>
        <v>1</v>
      </c>
      <c r="R245" s="32">
        <f t="shared" si="43"/>
        <v>0</v>
      </c>
      <c r="S245" s="32">
        <f t="shared" si="43"/>
        <v>0</v>
      </c>
      <c r="T245" s="32">
        <f t="shared" si="43"/>
        <v>0</v>
      </c>
      <c r="U245" s="32">
        <f t="shared" si="43"/>
        <v>5</v>
      </c>
      <c r="V245" s="32">
        <f t="shared" si="43"/>
        <v>6</v>
      </c>
      <c r="W245" s="32">
        <f t="shared" si="43"/>
        <v>0</v>
      </c>
      <c r="X245" s="32">
        <f t="shared" si="43"/>
        <v>0</v>
      </c>
      <c r="Y245" s="32">
        <f t="shared" si="43"/>
        <v>0</v>
      </c>
      <c r="Z245" s="32">
        <f t="shared" si="43"/>
        <v>0</v>
      </c>
      <c r="AA245" s="32">
        <f t="shared" si="43"/>
        <v>0</v>
      </c>
      <c r="AB245" s="32">
        <f t="shared" si="43"/>
        <v>0</v>
      </c>
      <c r="AC245" s="32">
        <f t="shared" si="43"/>
        <v>0</v>
      </c>
      <c r="AD245" s="32">
        <f t="shared" si="43"/>
        <v>0</v>
      </c>
      <c r="AE245" s="32">
        <f t="shared" si="43"/>
        <v>0</v>
      </c>
      <c r="AF245" s="32">
        <f t="shared" si="43"/>
        <v>0</v>
      </c>
      <c r="AG245" s="58">
        <f t="shared" si="34"/>
        <v>7</v>
      </c>
      <c r="AH245" s="58">
        <f t="shared" si="35"/>
        <v>6</v>
      </c>
      <c r="AI245" s="58">
        <f t="shared" si="36"/>
        <v>13</v>
      </c>
    </row>
    <row r="246" spans="1:35" ht="27.75">
      <c r="A246" s="156"/>
      <c r="B246" s="165"/>
      <c r="C246" s="40" t="s">
        <v>18</v>
      </c>
      <c r="D246" s="36" t="s">
        <v>78</v>
      </c>
      <c r="E246" s="32">
        <f>SUBTOTAL(9,E242:E244)</f>
        <v>0</v>
      </c>
      <c r="F246" s="32">
        <v>0</v>
      </c>
      <c r="G246" s="32">
        <v>1</v>
      </c>
      <c r="H246" s="32">
        <v>1</v>
      </c>
      <c r="I246" s="32">
        <v>5</v>
      </c>
      <c r="J246" s="32">
        <v>4</v>
      </c>
      <c r="K246" s="32">
        <v>3</v>
      </c>
      <c r="L246" s="32">
        <v>0</v>
      </c>
      <c r="M246" s="32">
        <v>3</v>
      </c>
      <c r="N246" s="32">
        <v>1</v>
      </c>
      <c r="O246" s="32">
        <v>2</v>
      </c>
      <c r="P246" s="32">
        <v>0</v>
      </c>
      <c r="Q246" s="32">
        <v>2</v>
      </c>
      <c r="R246" s="32">
        <v>0</v>
      </c>
      <c r="S246" s="32">
        <v>0</v>
      </c>
      <c r="T246" s="32">
        <v>0</v>
      </c>
      <c r="U246" s="32">
        <v>21</v>
      </c>
      <c r="V246" s="32">
        <v>33</v>
      </c>
      <c r="W246" s="32">
        <v>0</v>
      </c>
      <c r="X246" s="32">
        <v>0</v>
      </c>
      <c r="Y246" s="32">
        <v>0</v>
      </c>
      <c r="Z246" s="32">
        <v>0</v>
      </c>
      <c r="AA246" s="32">
        <v>0</v>
      </c>
      <c r="AB246" s="32">
        <v>0</v>
      </c>
      <c r="AC246" s="32">
        <v>0</v>
      </c>
      <c r="AD246" s="32">
        <v>0</v>
      </c>
      <c r="AE246" s="32">
        <v>0</v>
      </c>
      <c r="AF246" s="32">
        <v>0</v>
      </c>
      <c r="AG246" s="58">
        <f t="shared" si="34"/>
        <v>37</v>
      </c>
      <c r="AH246" s="58">
        <f t="shared" si="35"/>
        <v>39</v>
      </c>
      <c r="AI246" s="58">
        <f t="shared" si="36"/>
        <v>76</v>
      </c>
    </row>
    <row r="247" spans="1:35" ht="27.75">
      <c r="A247" s="153" t="s">
        <v>57</v>
      </c>
      <c r="B247" s="150"/>
      <c r="C247" s="34" t="s">
        <v>12</v>
      </c>
      <c r="D247" s="34" t="s">
        <v>1</v>
      </c>
      <c r="E247" s="35">
        <v>24</v>
      </c>
      <c r="F247" s="35">
        <v>2</v>
      </c>
      <c r="G247" s="35">
        <v>0</v>
      </c>
      <c r="H247" s="35">
        <v>0</v>
      </c>
      <c r="I247" s="35">
        <v>61</v>
      </c>
      <c r="J247" s="35">
        <v>70</v>
      </c>
      <c r="K247" s="35">
        <v>18</v>
      </c>
      <c r="L247" s="35">
        <v>9</v>
      </c>
      <c r="M247" s="35">
        <v>32</v>
      </c>
      <c r="N247" s="35">
        <v>14</v>
      </c>
      <c r="O247" s="35">
        <v>21</v>
      </c>
      <c r="P247" s="35">
        <v>15</v>
      </c>
      <c r="Q247" s="35">
        <v>13</v>
      </c>
      <c r="R247" s="35">
        <v>4</v>
      </c>
      <c r="S247" s="35">
        <v>0</v>
      </c>
      <c r="T247" s="35">
        <v>0</v>
      </c>
      <c r="U247" s="35">
        <v>51</v>
      </c>
      <c r="V247" s="35">
        <v>29</v>
      </c>
      <c r="W247" s="35">
        <v>6</v>
      </c>
      <c r="X247" s="35">
        <v>0</v>
      </c>
      <c r="Y247" s="35">
        <v>27</v>
      </c>
      <c r="Z247" s="35">
        <v>12</v>
      </c>
      <c r="AA247" s="35">
        <v>6</v>
      </c>
      <c r="AB247" s="35">
        <v>0</v>
      </c>
      <c r="AC247" s="35">
        <v>3</v>
      </c>
      <c r="AD247" s="35">
        <v>0</v>
      </c>
      <c r="AE247" s="35">
        <v>0</v>
      </c>
      <c r="AF247" s="35">
        <v>0</v>
      </c>
      <c r="AG247" s="58">
        <f t="shared" si="34"/>
        <v>262</v>
      </c>
      <c r="AH247" s="58">
        <f t="shared" si="35"/>
        <v>155</v>
      </c>
      <c r="AI247" s="58">
        <f t="shared" si="36"/>
        <v>417</v>
      </c>
    </row>
    <row r="248" spans="1:35" ht="27.75">
      <c r="A248" s="151"/>
      <c r="B248" s="152"/>
      <c r="C248" s="34" t="s">
        <v>12</v>
      </c>
      <c r="D248" s="34" t="s">
        <v>78</v>
      </c>
      <c r="E248" s="35">
        <v>67</v>
      </c>
      <c r="F248" s="35">
        <v>12</v>
      </c>
      <c r="G248" s="35">
        <v>0</v>
      </c>
      <c r="H248" s="35">
        <v>0</v>
      </c>
      <c r="I248" s="35">
        <v>221</v>
      </c>
      <c r="J248" s="35">
        <v>151</v>
      </c>
      <c r="K248" s="35">
        <v>66</v>
      </c>
      <c r="L248" s="35">
        <v>24</v>
      </c>
      <c r="M248" s="35">
        <v>91</v>
      </c>
      <c r="N248" s="35">
        <v>36</v>
      </c>
      <c r="O248" s="35">
        <v>55</v>
      </c>
      <c r="P248" s="35">
        <v>30</v>
      </c>
      <c r="Q248" s="35">
        <v>27</v>
      </c>
      <c r="R248" s="35">
        <v>10</v>
      </c>
      <c r="S248" s="35">
        <v>0</v>
      </c>
      <c r="T248" s="35">
        <v>0</v>
      </c>
      <c r="U248" s="35">
        <v>133</v>
      </c>
      <c r="V248" s="35">
        <v>58</v>
      </c>
      <c r="W248" s="35">
        <v>13</v>
      </c>
      <c r="X248" s="35">
        <v>0</v>
      </c>
      <c r="Y248" s="35">
        <v>60</v>
      </c>
      <c r="Z248" s="35">
        <v>26</v>
      </c>
      <c r="AA248" s="35">
        <v>12</v>
      </c>
      <c r="AB248" s="35">
        <v>0</v>
      </c>
      <c r="AC248" s="35">
        <v>6</v>
      </c>
      <c r="AD248" s="35">
        <v>0</v>
      </c>
      <c r="AE248" s="35">
        <v>0</v>
      </c>
      <c r="AF248" s="35">
        <v>0</v>
      </c>
      <c r="AG248" s="58">
        <f t="shared" si="34"/>
        <v>751</v>
      </c>
      <c r="AH248" s="58">
        <f t="shared" si="35"/>
        <v>347</v>
      </c>
      <c r="AI248" s="58">
        <f t="shared" si="36"/>
        <v>1098</v>
      </c>
    </row>
    <row r="249" spans="1:35" ht="27.75">
      <c r="A249" s="153" t="s">
        <v>310</v>
      </c>
      <c r="B249" s="150"/>
      <c r="C249" s="34" t="s">
        <v>18</v>
      </c>
      <c r="D249" s="34" t="s">
        <v>1</v>
      </c>
      <c r="E249" s="35">
        <v>5</v>
      </c>
      <c r="F249" s="35">
        <v>1</v>
      </c>
      <c r="G249" s="35">
        <v>3</v>
      </c>
      <c r="H249" s="35">
        <v>1</v>
      </c>
      <c r="I249" s="35">
        <v>15</v>
      </c>
      <c r="J249" s="35">
        <v>1</v>
      </c>
      <c r="K249" s="35">
        <v>5</v>
      </c>
      <c r="L249" s="35">
        <v>0</v>
      </c>
      <c r="M249" s="35">
        <v>2</v>
      </c>
      <c r="N249" s="35">
        <v>0</v>
      </c>
      <c r="O249" s="35">
        <v>2</v>
      </c>
      <c r="P249" s="35">
        <v>0</v>
      </c>
      <c r="Q249" s="35">
        <v>1</v>
      </c>
      <c r="R249" s="35">
        <v>0</v>
      </c>
      <c r="S249" s="35">
        <v>0</v>
      </c>
      <c r="T249" s="35">
        <v>0</v>
      </c>
      <c r="U249" s="35">
        <v>15</v>
      </c>
      <c r="V249" s="35">
        <v>2</v>
      </c>
      <c r="W249" s="35">
        <v>1</v>
      </c>
      <c r="X249" s="35">
        <v>0</v>
      </c>
      <c r="Y249" s="35">
        <v>0</v>
      </c>
      <c r="Z249" s="35">
        <v>0</v>
      </c>
      <c r="AA249" s="35">
        <v>2</v>
      </c>
      <c r="AB249" s="35">
        <v>0</v>
      </c>
      <c r="AC249" s="35">
        <v>0</v>
      </c>
      <c r="AD249" s="35">
        <v>0</v>
      </c>
      <c r="AE249" s="35">
        <v>0</v>
      </c>
      <c r="AF249" s="35">
        <v>0</v>
      </c>
      <c r="AG249" s="58">
        <f t="shared" si="34"/>
        <v>51</v>
      </c>
      <c r="AH249" s="58">
        <f t="shared" si="35"/>
        <v>5</v>
      </c>
      <c r="AI249" s="58">
        <f t="shared" si="36"/>
        <v>56</v>
      </c>
    </row>
    <row r="250" spans="1:35" ht="27.75">
      <c r="A250" s="151"/>
      <c r="B250" s="152"/>
      <c r="C250" s="34" t="s">
        <v>18</v>
      </c>
      <c r="D250" s="34" t="s">
        <v>78</v>
      </c>
      <c r="E250" s="35">
        <v>15</v>
      </c>
      <c r="F250" s="35">
        <v>2</v>
      </c>
      <c r="G250" s="35">
        <v>12</v>
      </c>
      <c r="H250" s="35">
        <v>2</v>
      </c>
      <c r="I250" s="35">
        <v>45</v>
      </c>
      <c r="J250" s="35">
        <v>3</v>
      </c>
      <c r="K250" s="35">
        <v>14</v>
      </c>
      <c r="L250" s="35">
        <v>2</v>
      </c>
      <c r="M250" s="35">
        <v>14</v>
      </c>
      <c r="N250" s="35">
        <v>0</v>
      </c>
      <c r="O250" s="35">
        <v>8</v>
      </c>
      <c r="P250" s="35">
        <v>0</v>
      </c>
      <c r="Q250" s="35">
        <v>3</v>
      </c>
      <c r="R250" s="35">
        <v>0</v>
      </c>
      <c r="S250" s="35">
        <v>1</v>
      </c>
      <c r="T250" s="35">
        <v>0</v>
      </c>
      <c r="U250" s="35">
        <v>66</v>
      </c>
      <c r="V250" s="35">
        <v>22</v>
      </c>
      <c r="W250" s="35">
        <v>3</v>
      </c>
      <c r="X250" s="35">
        <v>0</v>
      </c>
      <c r="Y250" s="35">
        <v>0</v>
      </c>
      <c r="Z250" s="35">
        <v>0</v>
      </c>
      <c r="AA250" s="35">
        <v>3</v>
      </c>
      <c r="AB250" s="35">
        <v>0</v>
      </c>
      <c r="AC250" s="35">
        <v>1</v>
      </c>
      <c r="AD250" s="35">
        <v>0</v>
      </c>
      <c r="AE250" s="35">
        <v>0</v>
      </c>
      <c r="AF250" s="35">
        <v>0</v>
      </c>
      <c r="AG250" s="58">
        <f t="shared" si="34"/>
        <v>185</v>
      </c>
      <c r="AH250" s="58">
        <f t="shared" si="35"/>
        <v>31</v>
      </c>
      <c r="AI250" s="58">
        <f t="shared" si="36"/>
        <v>216</v>
      </c>
    </row>
    <row r="251" spans="1:35" ht="27.75">
      <c r="A251" s="154" t="s">
        <v>58</v>
      </c>
      <c r="B251" s="159" t="s">
        <v>100</v>
      </c>
      <c r="C251" s="39" t="s">
        <v>12</v>
      </c>
      <c r="D251" s="34" t="s">
        <v>1</v>
      </c>
      <c r="E251" s="35">
        <v>1</v>
      </c>
      <c r="F251" s="35">
        <v>1</v>
      </c>
      <c r="G251" s="35">
        <v>0</v>
      </c>
      <c r="H251" s="35">
        <v>0</v>
      </c>
      <c r="I251" s="35">
        <v>3</v>
      </c>
      <c r="J251" s="35">
        <v>3</v>
      </c>
      <c r="K251" s="35">
        <v>3</v>
      </c>
      <c r="L251" s="35">
        <v>2</v>
      </c>
      <c r="M251" s="35">
        <v>1</v>
      </c>
      <c r="N251" s="35">
        <v>4</v>
      </c>
      <c r="O251" s="35">
        <v>2</v>
      </c>
      <c r="P251" s="35">
        <v>3</v>
      </c>
      <c r="Q251" s="35">
        <v>0</v>
      </c>
      <c r="R251" s="35">
        <v>1</v>
      </c>
      <c r="S251" s="35">
        <v>1</v>
      </c>
      <c r="T251" s="35">
        <v>1</v>
      </c>
      <c r="U251" s="35">
        <v>2</v>
      </c>
      <c r="V251" s="35">
        <v>1</v>
      </c>
      <c r="W251" s="35">
        <v>1</v>
      </c>
      <c r="X251" s="35">
        <v>1</v>
      </c>
      <c r="Y251" s="35">
        <v>3</v>
      </c>
      <c r="Z251" s="35">
        <v>2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58">
        <f t="shared" si="34"/>
        <v>17</v>
      </c>
      <c r="AH251" s="58">
        <f t="shared" si="35"/>
        <v>19</v>
      </c>
      <c r="AI251" s="58">
        <f t="shared" si="36"/>
        <v>36</v>
      </c>
    </row>
    <row r="252" spans="1:35" ht="27.75">
      <c r="A252" s="155"/>
      <c r="B252" s="160"/>
      <c r="C252" s="39" t="s">
        <v>12</v>
      </c>
      <c r="D252" s="34" t="s">
        <v>78</v>
      </c>
      <c r="E252" s="35">
        <v>3</v>
      </c>
      <c r="F252" s="35">
        <v>5</v>
      </c>
      <c r="G252" s="35">
        <v>0</v>
      </c>
      <c r="H252" s="35">
        <v>0</v>
      </c>
      <c r="I252" s="35">
        <v>12</v>
      </c>
      <c r="J252" s="35">
        <v>26</v>
      </c>
      <c r="K252" s="35">
        <v>6</v>
      </c>
      <c r="L252" s="35">
        <v>12</v>
      </c>
      <c r="M252" s="35">
        <v>6</v>
      </c>
      <c r="N252" s="35">
        <v>8</v>
      </c>
      <c r="O252" s="35">
        <v>6</v>
      </c>
      <c r="P252" s="35">
        <v>11</v>
      </c>
      <c r="Q252" s="35">
        <v>4</v>
      </c>
      <c r="R252" s="35">
        <v>7</v>
      </c>
      <c r="S252" s="35">
        <v>4</v>
      </c>
      <c r="T252" s="35">
        <v>10</v>
      </c>
      <c r="U252" s="35">
        <v>11</v>
      </c>
      <c r="V252" s="35">
        <v>5</v>
      </c>
      <c r="W252" s="35">
        <v>7</v>
      </c>
      <c r="X252" s="35">
        <v>3</v>
      </c>
      <c r="Y252" s="35">
        <v>6</v>
      </c>
      <c r="Z252" s="35">
        <v>2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58">
        <f t="shared" si="34"/>
        <v>65</v>
      </c>
      <c r="AH252" s="58">
        <f t="shared" si="35"/>
        <v>89</v>
      </c>
      <c r="AI252" s="58">
        <f t="shared" si="36"/>
        <v>154</v>
      </c>
    </row>
    <row r="253" spans="1:35" ht="27.75">
      <c r="A253" s="155"/>
      <c r="B253" s="159" t="s">
        <v>59</v>
      </c>
      <c r="C253" s="39" t="s">
        <v>12</v>
      </c>
      <c r="D253" s="34" t="s">
        <v>1</v>
      </c>
      <c r="E253" s="35">
        <v>0</v>
      </c>
      <c r="F253" s="35">
        <v>0</v>
      </c>
      <c r="G253" s="35">
        <v>0</v>
      </c>
      <c r="H253" s="35">
        <v>0</v>
      </c>
      <c r="I253" s="35">
        <v>2</v>
      </c>
      <c r="J253" s="35">
        <v>9</v>
      </c>
      <c r="K253" s="35">
        <v>3</v>
      </c>
      <c r="L253" s="35">
        <v>1</v>
      </c>
      <c r="M253" s="35">
        <v>4</v>
      </c>
      <c r="N253" s="35">
        <v>4</v>
      </c>
      <c r="O253" s="35">
        <v>1</v>
      </c>
      <c r="P253" s="35">
        <v>4</v>
      </c>
      <c r="Q253" s="35">
        <v>0</v>
      </c>
      <c r="R253" s="35">
        <v>1</v>
      </c>
      <c r="S253" s="35">
        <v>1</v>
      </c>
      <c r="T253" s="35">
        <v>1</v>
      </c>
      <c r="U253" s="35">
        <v>1</v>
      </c>
      <c r="V253" s="35">
        <v>10</v>
      </c>
      <c r="W253" s="35">
        <v>1</v>
      </c>
      <c r="X253" s="35">
        <v>1</v>
      </c>
      <c r="Y253" s="35">
        <v>1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58">
        <f t="shared" si="34"/>
        <v>14</v>
      </c>
      <c r="AH253" s="58">
        <f t="shared" si="35"/>
        <v>31</v>
      </c>
      <c r="AI253" s="58">
        <f t="shared" si="36"/>
        <v>45</v>
      </c>
    </row>
    <row r="254" spans="1:35" ht="27.75">
      <c r="A254" s="155"/>
      <c r="B254" s="160"/>
      <c r="C254" s="39" t="s">
        <v>12</v>
      </c>
      <c r="D254" s="34" t="s">
        <v>78</v>
      </c>
      <c r="E254" s="35">
        <v>3</v>
      </c>
      <c r="F254" s="35">
        <v>3</v>
      </c>
      <c r="G254" s="35">
        <v>0</v>
      </c>
      <c r="H254" s="35">
        <v>0</v>
      </c>
      <c r="I254" s="35">
        <v>15</v>
      </c>
      <c r="J254" s="35">
        <v>39</v>
      </c>
      <c r="K254" s="35">
        <v>13</v>
      </c>
      <c r="L254" s="35">
        <v>9</v>
      </c>
      <c r="M254" s="35">
        <v>10</v>
      </c>
      <c r="N254" s="35">
        <v>9</v>
      </c>
      <c r="O254" s="35">
        <v>8</v>
      </c>
      <c r="P254" s="35">
        <v>9</v>
      </c>
      <c r="Q254" s="35">
        <v>5</v>
      </c>
      <c r="R254" s="35">
        <v>8</v>
      </c>
      <c r="S254" s="35">
        <v>5</v>
      </c>
      <c r="T254" s="35">
        <v>8</v>
      </c>
      <c r="U254" s="35">
        <v>10</v>
      </c>
      <c r="V254" s="35">
        <v>23</v>
      </c>
      <c r="W254" s="35">
        <v>2</v>
      </c>
      <c r="X254" s="35">
        <v>7</v>
      </c>
      <c r="Y254" s="35">
        <v>6</v>
      </c>
      <c r="Z254" s="35">
        <v>5</v>
      </c>
      <c r="AA254" s="35">
        <v>0</v>
      </c>
      <c r="AB254" s="35">
        <v>0</v>
      </c>
      <c r="AC254" s="35">
        <v>0</v>
      </c>
      <c r="AD254" s="35">
        <v>0</v>
      </c>
      <c r="AE254" s="35">
        <v>0</v>
      </c>
      <c r="AF254" s="35">
        <v>0</v>
      </c>
      <c r="AG254" s="58">
        <f t="shared" si="34"/>
        <v>77</v>
      </c>
      <c r="AH254" s="58">
        <f t="shared" si="35"/>
        <v>120</v>
      </c>
      <c r="AI254" s="58">
        <f t="shared" si="36"/>
        <v>197</v>
      </c>
    </row>
    <row r="255" spans="1:35" ht="27.75">
      <c r="A255" s="155"/>
      <c r="B255" s="159" t="s">
        <v>60</v>
      </c>
      <c r="C255" s="39" t="s">
        <v>12</v>
      </c>
      <c r="D255" s="34" t="s">
        <v>1</v>
      </c>
      <c r="E255" s="35">
        <v>2</v>
      </c>
      <c r="F255" s="35">
        <v>1</v>
      </c>
      <c r="G255" s="35">
        <v>2</v>
      </c>
      <c r="H255" s="35">
        <v>4</v>
      </c>
      <c r="I255" s="35">
        <v>8</v>
      </c>
      <c r="J255" s="35">
        <v>27</v>
      </c>
      <c r="K255" s="35">
        <v>2</v>
      </c>
      <c r="L255" s="35">
        <v>2</v>
      </c>
      <c r="M255" s="35">
        <v>1</v>
      </c>
      <c r="N255" s="35">
        <v>5</v>
      </c>
      <c r="O255" s="35">
        <v>1</v>
      </c>
      <c r="P255" s="35">
        <v>3</v>
      </c>
      <c r="Q255" s="35">
        <v>1</v>
      </c>
      <c r="R255" s="35">
        <v>3</v>
      </c>
      <c r="S255" s="35">
        <v>5</v>
      </c>
      <c r="T255" s="35">
        <v>3</v>
      </c>
      <c r="U255" s="35">
        <v>16</v>
      </c>
      <c r="V255" s="35">
        <v>14</v>
      </c>
      <c r="W255" s="35">
        <v>2</v>
      </c>
      <c r="X255" s="35">
        <v>2</v>
      </c>
      <c r="Y255" s="35">
        <v>0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58">
        <f t="shared" si="34"/>
        <v>40</v>
      </c>
      <c r="AH255" s="58">
        <f t="shared" si="35"/>
        <v>64</v>
      </c>
      <c r="AI255" s="58">
        <f t="shared" si="36"/>
        <v>104</v>
      </c>
    </row>
    <row r="256" spans="1:35" ht="27.75">
      <c r="A256" s="155"/>
      <c r="B256" s="160"/>
      <c r="C256" s="39" t="s">
        <v>12</v>
      </c>
      <c r="D256" s="34" t="s">
        <v>78</v>
      </c>
      <c r="E256" s="35">
        <v>5</v>
      </c>
      <c r="F256" s="35">
        <v>2</v>
      </c>
      <c r="G256" s="35">
        <v>12</v>
      </c>
      <c r="H256" s="35">
        <v>26</v>
      </c>
      <c r="I256" s="35">
        <v>28</v>
      </c>
      <c r="J256" s="35">
        <v>77</v>
      </c>
      <c r="K256" s="35">
        <v>12</v>
      </c>
      <c r="L256" s="35">
        <v>16</v>
      </c>
      <c r="M256" s="35">
        <v>7</v>
      </c>
      <c r="N256" s="35">
        <v>15</v>
      </c>
      <c r="O256" s="35">
        <v>6</v>
      </c>
      <c r="P256" s="35">
        <v>11</v>
      </c>
      <c r="Q256" s="35">
        <v>6</v>
      </c>
      <c r="R256" s="35">
        <v>9</v>
      </c>
      <c r="S256" s="35">
        <v>11</v>
      </c>
      <c r="T256" s="35">
        <v>10</v>
      </c>
      <c r="U256" s="35">
        <v>26</v>
      </c>
      <c r="V256" s="35">
        <v>34</v>
      </c>
      <c r="W256" s="35">
        <v>5</v>
      </c>
      <c r="X256" s="35">
        <v>7</v>
      </c>
      <c r="Y256" s="35">
        <v>1</v>
      </c>
      <c r="Z256" s="35">
        <v>1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58">
        <f t="shared" si="34"/>
        <v>119</v>
      </c>
      <c r="AH256" s="58">
        <f t="shared" si="35"/>
        <v>208</v>
      </c>
      <c r="AI256" s="58">
        <f t="shared" si="36"/>
        <v>327</v>
      </c>
    </row>
    <row r="257" spans="1:35" ht="27.75">
      <c r="A257" s="155"/>
      <c r="B257" s="164" t="s">
        <v>61</v>
      </c>
      <c r="C257" s="40" t="s">
        <v>12</v>
      </c>
      <c r="D257" s="36" t="s">
        <v>1</v>
      </c>
      <c r="E257" s="32">
        <f aca="true" t="shared" si="44" ref="E257:AF257">E255+E253+E251</f>
        <v>3</v>
      </c>
      <c r="F257" s="32">
        <f t="shared" si="44"/>
        <v>2</v>
      </c>
      <c r="G257" s="32">
        <f t="shared" si="44"/>
        <v>2</v>
      </c>
      <c r="H257" s="32">
        <f t="shared" si="44"/>
        <v>4</v>
      </c>
      <c r="I257" s="32">
        <f t="shared" si="44"/>
        <v>13</v>
      </c>
      <c r="J257" s="32">
        <f t="shared" si="44"/>
        <v>39</v>
      </c>
      <c r="K257" s="32">
        <f t="shared" si="44"/>
        <v>8</v>
      </c>
      <c r="L257" s="32">
        <f t="shared" si="44"/>
        <v>5</v>
      </c>
      <c r="M257" s="32">
        <f t="shared" si="44"/>
        <v>6</v>
      </c>
      <c r="N257" s="32">
        <f t="shared" si="44"/>
        <v>13</v>
      </c>
      <c r="O257" s="32">
        <f t="shared" si="44"/>
        <v>4</v>
      </c>
      <c r="P257" s="32">
        <f t="shared" si="44"/>
        <v>10</v>
      </c>
      <c r="Q257" s="32">
        <f t="shared" si="44"/>
        <v>1</v>
      </c>
      <c r="R257" s="32">
        <f t="shared" si="44"/>
        <v>5</v>
      </c>
      <c r="S257" s="32">
        <f t="shared" si="44"/>
        <v>7</v>
      </c>
      <c r="T257" s="32">
        <f t="shared" si="44"/>
        <v>5</v>
      </c>
      <c r="U257" s="32">
        <f t="shared" si="44"/>
        <v>19</v>
      </c>
      <c r="V257" s="32">
        <f t="shared" si="44"/>
        <v>25</v>
      </c>
      <c r="W257" s="32">
        <f t="shared" si="44"/>
        <v>4</v>
      </c>
      <c r="X257" s="32">
        <f t="shared" si="44"/>
        <v>4</v>
      </c>
      <c r="Y257" s="32">
        <f t="shared" si="44"/>
        <v>4</v>
      </c>
      <c r="Z257" s="32">
        <f t="shared" si="44"/>
        <v>2</v>
      </c>
      <c r="AA257" s="32">
        <f t="shared" si="44"/>
        <v>0</v>
      </c>
      <c r="AB257" s="32">
        <f t="shared" si="44"/>
        <v>0</v>
      </c>
      <c r="AC257" s="32">
        <f t="shared" si="44"/>
        <v>0</v>
      </c>
      <c r="AD257" s="32">
        <f t="shared" si="44"/>
        <v>0</v>
      </c>
      <c r="AE257" s="32">
        <f t="shared" si="44"/>
        <v>0</v>
      </c>
      <c r="AF257" s="32">
        <f t="shared" si="44"/>
        <v>0</v>
      </c>
      <c r="AG257" s="58">
        <f t="shared" si="34"/>
        <v>71</v>
      </c>
      <c r="AH257" s="58">
        <f t="shared" si="35"/>
        <v>114</v>
      </c>
      <c r="AI257" s="58">
        <f t="shared" si="36"/>
        <v>185</v>
      </c>
    </row>
    <row r="258" spans="1:35" ht="27.75">
      <c r="A258" s="156"/>
      <c r="B258" s="165"/>
      <c r="C258" s="40" t="s">
        <v>12</v>
      </c>
      <c r="D258" s="36" t="s">
        <v>78</v>
      </c>
      <c r="E258" s="32">
        <f>E256+E254+E252</f>
        <v>11</v>
      </c>
      <c r="F258" s="32">
        <f aca="true" t="shared" si="45" ref="F258:AF258">F256+F254+F252</f>
        <v>10</v>
      </c>
      <c r="G258" s="32">
        <f t="shared" si="45"/>
        <v>12</v>
      </c>
      <c r="H258" s="32">
        <f t="shared" si="45"/>
        <v>26</v>
      </c>
      <c r="I258" s="32">
        <f t="shared" si="45"/>
        <v>55</v>
      </c>
      <c r="J258" s="32">
        <f t="shared" si="45"/>
        <v>142</v>
      </c>
      <c r="K258" s="32">
        <f t="shared" si="45"/>
        <v>31</v>
      </c>
      <c r="L258" s="32">
        <f t="shared" si="45"/>
        <v>37</v>
      </c>
      <c r="M258" s="32">
        <f t="shared" si="45"/>
        <v>23</v>
      </c>
      <c r="N258" s="32">
        <f t="shared" si="45"/>
        <v>32</v>
      </c>
      <c r="O258" s="32">
        <f t="shared" si="45"/>
        <v>20</v>
      </c>
      <c r="P258" s="32">
        <f t="shared" si="45"/>
        <v>31</v>
      </c>
      <c r="Q258" s="32">
        <f t="shared" si="45"/>
        <v>15</v>
      </c>
      <c r="R258" s="32">
        <f t="shared" si="45"/>
        <v>24</v>
      </c>
      <c r="S258" s="32">
        <f t="shared" si="45"/>
        <v>20</v>
      </c>
      <c r="T258" s="32">
        <f t="shared" si="45"/>
        <v>28</v>
      </c>
      <c r="U258" s="32">
        <f t="shared" si="45"/>
        <v>47</v>
      </c>
      <c r="V258" s="32">
        <f t="shared" si="45"/>
        <v>62</v>
      </c>
      <c r="W258" s="32">
        <f t="shared" si="45"/>
        <v>14</v>
      </c>
      <c r="X258" s="32">
        <f t="shared" si="45"/>
        <v>17</v>
      </c>
      <c r="Y258" s="32">
        <f t="shared" si="45"/>
        <v>13</v>
      </c>
      <c r="Z258" s="32">
        <f t="shared" si="45"/>
        <v>8</v>
      </c>
      <c r="AA258" s="32">
        <f t="shared" si="45"/>
        <v>0</v>
      </c>
      <c r="AB258" s="32">
        <f t="shared" si="45"/>
        <v>0</v>
      </c>
      <c r="AC258" s="32">
        <f t="shared" si="45"/>
        <v>0</v>
      </c>
      <c r="AD258" s="32">
        <f t="shared" si="45"/>
        <v>0</v>
      </c>
      <c r="AE258" s="32">
        <f t="shared" si="45"/>
        <v>0</v>
      </c>
      <c r="AF258" s="32">
        <f t="shared" si="45"/>
        <v>0</v>
      </c>
      <c r="AG258" s="58">
        <f t="shared" si="34"/>
        <v>261</v>
      </c>
      <c r="AH258" s="58">
        <f t="shared" si="35"/>
        <v>417</v>
      </c>
      <c r="AI258" s="58">
        <f t="shared" si="36"/>
        <v>678</v>
      </c>
    </row>
    <row r="259" spans="1:35" ht="27.75">
      <c r="A259" s="149" t="s">
        <v>325</v>
      </c>
      <c r="B259" s="161"/>
      <c r="C259" s="34" t="s">
        <v>18</v>
      </c>
      <c r="D259" s="34" t="s">
        <v>1</v>
      </c>
      <c r="E259" s="35">
        <v>0</v>
      </c>
      <c r="F259" s="35">
        <v>0</v>
      </c>
      <c r="G259" s="35">
        <v>0</v>
      </c>
      <c r="H259" s="35">
        <v>0</v>
      </c>
      <c r="I259" s="35">
        <v>1</v>
      </c>
      <c r="J259" s="35">
        <v>0</v>
      </c>
      <c r="K259" s="35">
        <v>2</v>
      </c>
      <c r="L259" s="35">
        <v>2</v>
      </c>
      <c r="M259" s="35">
        <v>3</v>
      </c>
      <c r="N259" s="35">
        <v>6</v>
      </c>
      <c r="O259" s="35">
        <v>0</v>
      </c>
      <c r="P259" s="35">
        <v>1</v>
      </c>
      <c r="Q259" s="35">
        <v>1</v>
      </c>
      <c r="R259" s="35">
        <v>2</v>
      </c>
      <c r="S259" s="35">
        <v>0</v>
      </c>
      <c r="T259" s="35">
        <v>0</v>
      </c>
      <c r="U259" s="35">
        <v>17</v>
      </c>
      <c r="V259" s="35">
        <v>61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58">
        <f t="shared" si="34"/>
        <v>24</v>
      </c>
      <c r="AH259" s="58">
        <f t="shared" si="35"/>
        <v>72</v>
      </c>
      <c r="AI259" s="58">
        <f t="shared" si="36"/>
        <v>96</v>
      </c>
    </row>
    <row r="260" spans="1:35" ht="27.75">
      <c r="A260" s="162"/>
      <c r="B260" s="163"/>
      <c r="C260" s="34" t="s">
        <v>18</v>
      </c>
      <c r="D260" s="34" t="s">
        <v>78</v>
      </c>
      <c r="E260" s="35">
        <v>0</v>
      </c>
      <c r="F260" s="35">
        <v>0</v>
      </c>
      <c r="G260" s="35">
        <v>0</v>
      </c>
      <c r="H260" s="35">
        <v>0</v>
      </c>
      <c r="I260" s="35">
        <v>2</v>
      </c>
      <c r="J260" s="35">
        <v>0</v>
      </c>
      <c r="K260" s="35">
        <v>4</v>
      </c>
      <c r="L260" s="35">
        <v>6</v>
      </c>
      <c r="M260" s="35">
        <v>10</v>
      </c>
      <c r="N260" s="35">
        <v>17</v>
      </c>
      <c r="O260" s="35">
        <v>2</v>
      </c>
      <c r="P260" s="35">
        <v>6</v>
      </c>
      <c r="Q260" s="35">
        <v>2</v>
      </c>
      <c r="R260" s="35">
        <v>4</v>
      </c>
      <c r="S260" s="35">
        <v>0</v>
      </c>
      <c r="T260" s="35">
        <v>0</v>
      </c>
      <c r="U260" s="35">
        <v>45</v>
      </c>
      <c r="V260" s="35">
        <v>160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58">
        <f t="shared" si="34"/>
        <v>65</v>
      </c>
      <c r="AH260" s="58">
        <f t="shared" si="35"/>
        <v>193</v>
      </c>
      <c r="AI260" s="58">
        <f t="shared" si="36"/>
        <v>258</v>
      </c>
    </row>
    <row r="261" spans="1:35" ht="27.75">
      <c r="A261" s="153" t="s">
        <v>80</v>
      </c>
      <c r="B261" s="150"/>
      <c r="C261" s="34" t="s">
        <v>12</v>
      </c>
      <c r="D261" s="34" t="s">
        <v>1</v>
      </c>
      <c r="E261" s="35">
        <v>0</v>
      </c>
      <c r="F261" s="35">
        <v>0</v>
      </c>
      <c r="G261" s="35">
        <v>0</v>
      </c>
      <c r="H261" s="35">
        <v>0</v>
      </c>
      <c r="I261" s="35">
        <v>22</v>
      </c>
      <c r="J261" s="35">
        <v>20</v>
      </c>
      <c r="K261" s="35">
        <v>0</v>
      </c>
      <c r="L261" s="35">
        <v>1</v>
      </c>
      <c r="M261" s="35">
        <v>2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4</v>
      </c>
      <c r="U261" s="35">
        <v>2</v>
      </c>
      <c r="V261" s="35">
        <v>2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58">
        <f t="shared" si="34"/>
        <v>26</v>
      </c>
      <c r="AH261" s="58">
        <f t="shared" si="35"/>
        <v>27</v>
      </c>
      <c r="AI261" s="58">
        <f t="shared" si="36"/>
        <v>53</v>
      </c>
    </row>
    <row r="262" spans="1:35" ht="27.75">
      <c r="A262" s="151"/>
      <c r="B262" s="152"/>
      <c r="C262" s="34" t="s">
        <v>12</v>
      </c>
      <c r="D262" s="34" t="s">
        <v>78</v>
      </c>
      <c r="E262" s="35">
        <v>0</v>
      </c>
      <c r="F262" s="35">
        <v>0</v>
      </c>
      <c r="G262" s="35">
        <v>0</v>
      </c>
      <c r="H262" s="35">
        <v>0</v>
      </c>
      <c r="I262" s="35">
        <v>64</v>
      </c>
      <c r="J262" s="35">
        <v>116</v>
      </c>
      <c r="K262" s="35">
        <v>1</v>
      </c>
      <c r="L262" s="35">
        <v>4</v>
      </c>
      <c r="M262" s="35">
        <v>6</v>
      </c>
      <c r="N262" s="35">
        <v>3</v>
      </c>
      <c r="O262" s="35">
        <v>0</v>
      </c>
      <c r="P262" s="35">
        <v>0</v>
      </c>
      <c r="Q262" s="35">
        <v>0</v>
      </c>
      <c r="R262" s="35">
        <v>2</v>
      </c>
      <c r="S262" s="35">
        <v>0</v>
      </c>
      <c r="T262" s="35">
        <v>14</v>
      </c>
      <c r="U262" s="35">
        <v>19</v>
      </c>
      <c r="V262" s="35">
        <v>10</v>
      </c>
      <c r="W262" s="35">
        <v>2</v>
      </c>
      <c r="X262" s="35">
        <v>1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58">
        <f t="shared" si="34"/>
        <v>92</v>
      </c>
      <c r="AH262" s="58">
        <f t="shared" si="35"/>
        <v>150</v>
      </c>
      <c r="AI262" s="58">
        <f t="shared" si="36"/>
        <v>242</v>
      </c>
    </row>
    <row r="263" spans="1:35" ht="27.75">
      <c r="A263" s="153" t="s">
        <v>104</v>
      </c>
      <c r="B263" s="150"/>
      <c r="C263" s="34" t="s">
        <v>12</v>
      </c>
      <c r="D263" s="34" t="s">
        <v>1</v>
      </c>
      <c r="E263" s="35">
        <v>0</v>
      </c>
      <c r="F263" s="35">
        <v>0</v>
      </c>
      <c r="G263" s="35">
        <v>0</v>
      </c>
      <c r="H263" s="35">
        <v>0</v>
      </c>
      <c r="I263" s="35">
        <v>3</v>
      </c>
      <c r="J263" s="35">
        <v>5</v>
      </c>
      <c r="K263" s="35">
        <v>1</v>
      </c>
      <c r="L263" s="35">
        <v>0</v>
      </c>
      <c r="M263" s="35">
        <v>1</v>
      </c>
      <c r="N263" s="35">
        <v>0</v>
      </c>
      <c r="O263" s="35">
        <v>1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0</v>
      </c>
      <c r="AF263" s="35">
        <v>0</v>
      </c>
      <c r="AG263" s="58">
        <f t="shared" si="34"/>
        <v>6</v>
      </c>
      <c r="AH263" s="58">
        <f t="shared" si="35"/>
        <v>5</v>
      </c>
      <c r="AI263" s="58">
        <f t="shared" si="36"/>
        <v>11</v>
      </c>
    </row>
    <row r="264" spans="1:35" ht="27.75">
      <c r="A264" s="151"/>
      <c r="B264" s="152"/>
      <c r="C264" s="34" t="s">
        <v>12</v>
      </c>
      <c r="D264" s="34" t="s">
        <v>78</v>
      </c>
      <c r="E264" s="35">
        <v>0</v>
      </c>
      <c r="F264" s="35">
        <v>0</v>
      </c>
      <c r="G264" s="35">
        <v>0</v>
      </c>
      <c r="H264" s="35">
        <v>0</v>
      </c>
      <c r="I264" s="35">
        <v>8</v>
      </c>
      <c r="J264" s="35">
        <v>8</v>
      </c>
      <c r="K264" s="35">
        <v>1</v>
      </c>
      <c r="L264" s="35">
        <v>0</v>
      </c>
      <c r="M264" s="35">
        <v>2</v>
      </c>
      <c r="N264" s="35">
        <v>0</v>
      </c>
      <c r="O264" s="35">
        <v>1</v>
      </c>
      <c r="P264" s="35">
        <v>1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1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58">
        <f t="shared" si="34"/>
        <v>12</v>
      </c>
      <c r="AH264" s="58">
        <f t="shared" si="35"/>
        <v>10</v>
      </c>
      <c r="AI264" s="58">
        <f t="shared" si="36"/>
        <v>22</v>
      </c>
    </row>
    <row r="265" spans="1:35" ht="27.75">
      <c r="A265" s="153" t="s">
        <v>105</v>
      </c>
      <c r="B265" s="150"/>
      <c r="C265" s="34" t="s">
        <v>12</v>
      </c>
      <c r="D265" s="34" t="s">
        <v>1</v>
      </c>
      <c r="E265" s="35">
        <v>0</v>
      </c>
      <c r="F265" s="35">
        <v>0</v>
      </c>
      <c r="G265" s="35">
        <v>0</v>
      </c>
      <c r="H265" s="35">
        <v>0</v>
      </c>
      <c r="I265" s="35">
        <v>8</v>
      </c>
      <c r="J265" s="35">
        <v>2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3</v>
      </c>
      <c r="V265" s="35">
        <v>1</v>
      </c>
      <c r="W265" s="35">
        <v>0</v>
      </c>
      <c r="X265" s="35">
        <v>0</v>
      </c>
      <c r="Y265" s="35">
        <v>1</v>
      </c>
      <c r="Z265" s="35">
        <v>0</v>
      </c>
      <c r="AA265" s="35">
        <v>0</v>
      </c>
      <c r="AB265" s="35">
        <v>0</v>
      </c>
      <c r="AC265" s="35">
        <v>0</v>
      </c>
      <c r="AD265" s="35">
        <v>2</v>
      </c>
      <c r="AE265" s="35">
        <v>0</v>
      </c>
      <c r="AF265" s="35">
        <v>0</v>
      </c>
      <c r="AG265" s="58">
        <f t="shared" si="34"/>
        <v>12</v>
      </c>
      <c r="AH265" s="58">
        <f t="shared" si="35"/>
        <v>5</v>
      </c>
      <c r="AI265" s="58">
        <f t="shared" si="36"/>
        <v>17</v>
      </c>
    </row>
    <row r="266" spans="1:35" ht="27.75">
      <c r="A266" s="151"/>
      <c r="B266" s="152"/>
      <c r="C266" s="34" t="s">
        <v>12</v>
      </c>
      <c r="D266" s="34" t="s">
        <v>78</v>
      </c>
      <c r="E266" s="35">
        <v>2</v>
      </c>
      <c r="F266" s="35">
        <v>0</v>
      </c>
      <c r="G266" s="35">
        <v>0</v>
      </c>
      <c r="H266" s="35">
        <v>0</v>
      </c>
      <c r="I266" s="35">
        <v>9</v>
      </c>
      <c r="J266" s="35">
        <v>2</v>
      </c>
      <c r="K266" s="35">
        <v>2</v>
      </c>
      <c r="L266" s="35">
        <v>2</v>
      </c>
      <c r="M266" s="35">
        <v>1</v>
      </c>
      <c r="N266" s="35">
        <v>2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3</v>
      </c>
      <c r="V266" s="35">
        <v>8</v>
      </c>
      <c r="W266" s="35">
        <v>1</v>
      </c>
      <c r="X266" s="35">
        <v>0</v>
      </c>
      <c r="Y266" s="35">
        <v>1</v>
      </c>
      <c r="Z266" s="35">
        <v>0</v>
      </c>
      <c r="AA266" s="35">
        <v>0</v>
      </c>
      <c r="AB266" s="35">
        <v>0</v>
      </c>
      <c r="AC266" s="35">
        <v>0</v>
      </c>
      <c r="AD266" s="35">
        <v>4</v>
      </c>
      <c r="AE266" s="35">
        <v>0</v>
      </c>
      <c r="AF266" s="35">
        <v>0</v>
      </c>
      <c r="AG266" s="58">
        <f t="shared" si="34"/>
        <v>19</v>
      </c>
      <c r="AH266" s="58">
        <f t="shared" si="35"/>
        <v>18</v>
      </c>
      <c r="AI266" s="58">
        <f t="shared" si="36"/>
        <v>37</v>
      </c>
    </row>
    <row r="267" spans="1:35" ht="27.75">
      <c r="A267" s="153" t="s">
        <v>309</v>
      </c>
      <c r="B267" s="150"/>
      <c r="C267" s="34" t="s">
        <v>18</v>
      </c>
      <c r="D267" s="34" t="s">
        <v>1</v>
      </c>
      <c r="E267" s="35">
        <v>0</v>
      </c>
      <c r="F267" s="35">
        <v>0</v>
      </c>
      <c r="G267" s="35">
        <v>1</v>
      </c>
      <c r="H267" s="35">
        <v>0</v>
      </c>
      <c r="I267" s="35">
        <v>1</v>
      </c>
      <c r="J267" s="35">
        <v>0</v>
      </c>
      <c r="K267" s="35">
        <v>3</v>
      </c>
      <c r="L267" s="35">
        <v>0</v>
      </c>
      <c r="M267" s="35">
        <v>1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5</v>
      </c>
      <c r="V267" s="35">
        <v>0</v>
      </c>
      <c r="W267" s="35">
        <v>0</v>
      </c>
      <c r="X267" s="35">
        <v>0</v>
      </c>
      <c r="Y267" s="35">
        <v>1</v>
      </c>
      <c r="Z267" s="35">
        <v>0</v>
      </c>
      <c r="AA267" s="35">
        <v>1</v>
      </c>
      <c r="AB267" s="35">
        <v>0</v>
      </c>
      <c r="AC267" s="35">
        <v>1</v>
      </c>
      <c r="AD267" s="35">
        <v>0</v>
      </c>
      <c r="AE267" s="35">
        <v>0</v>
      </c>
      <c r="AF267" s="35">
        <v>0</v>
      </c>
      <c r="AG267" s="58">
        <f t="shared" si="34"/>
        <v>14</v>
      </c>
      <c r="AH267" s="58">
        <f t="shared" si="35"/>
        <v>0</v>
      </c>
      <c r="AI267" s="58">
        <f t="shared" si="36"/>
        <v>14</v>
      </c>
    </row>
    <row r="268" spans="1:35" ht="27.75">
      <c r="A268" s="151"/>
      <c r="B268" s="152"/>
      <c r="C268" s="34" t="s">
        <v>18</v>
      </c>
      <c r="D268" s="34" t="s">
        <v>78</v>
      </c>
      <c r="E268" s="35">
        <v>0</v>
      </c>
      <c r="F268" s="35">
        <v>0</v>
      </c>
      <c r="G268" s="35">
        <v>1</v>
      </c>
      <c r="H268" s="35">
        <v>0</v>
      </c>
      <c r="I268" s="35">
        <v>1</v>
      </c>
      <c r="J268" s="35">
        <v>0</v>
      </c>
      <c r="K268" s="35">
        <v>3</v>
      </c>
      <c r="L268" s="35">
        <v>0</v>
      </c>
      <c r="M268" s="35">
        <v>1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5</v>
      </c>
      <c r="V268" s="35">
        <v>0</v>
      </c>
      <c r="W268" s="35">
        <v>0</v>
      </c>
      <c r="X268" s="35">
        <v>0</v>
      </c>
      <c r="Y268" s="35">
        <v>1</v>
      </c>
      <c r="Z268" s="35">
        <v>0</v>
      </c>
      <c r="AA268" s="35">
        <v>1</v>
      </c>
      <c r="AB268" s="35">
        <v>0</v>
      </c>
      <c r="AC268" s="35">
        <v>1</v>
      </c>
      <c r="AD268" s="35">
        <v>0</v>
      </c>
      <c r="AE268" s="35">
        <v>0</v>
      </c>
      <c r="AF268" s="35">
        <v>0</v>
      </c>
      <c r="AG268" s="58">
        <f t="shared" si="34"/>
        <v>14</v>
      </c>
      <c r="AH268" s="58">
        <f t="shared" si="35"/>
        <v>0</v>
      </c>
      <c r="AI268" s="58">
        <f t="shared" si="36"/>
        <v>14</v>
      </c>
    </row>
    <row r="269" spans="1:37" ht="27.75">
      <c r="A269" s="154" t="s">
        <v>0</v>
      </c>
      <c r="B269" s="157" t="s">
        <v>12</v>
      </c>
      <c r="C269" s="40" t="s">
        <v>12</v>
      </c>
      <c r="D269" s="36" t="s">
        <v>1</v>
      </c>
      <c r="E269" s="32">
        <f aca="true" t="shared" si="46" ref="E269:AF269">+E143+E145+E147+E149+E151+E167+E185+E187+E189+E193+E195++E217+E239+E247+E257+E261+E263+E265</f>
        <v>54</v>
      </c>
      <c r="F269" s="32">
        <f t="shared" si="46"/>
        <v>11</v>
      </c>
      <c r="G269" s="32">
        <f t="shared" si="46"/>
        <v>5</v>
      </c>
      <c r="H269" s="32">
        <f t="shared" si="46"/>
        <v>7</v>
      </c>
      <c r="I269" s="32">
        <f t="shared" si="46"/>
        <v>809</v>
      </c>
      <c r="J269" s="32">
        <f t="shared" si="46"/>
        <v>680</v>
      </c>
      <c r="K269" s="32">
        <f t="shared" si="46"/>
        <v>37</v>
      </c>
      <c r="L269" s="32">
        <f t="shared" si="46"/>
        <v>26</v>
      </c>
      <c r="M269" s="32">
        <f t="shared" si="46"/>
        <v>114</v>
      </c>
      <c r="N269" s="32">
        <f t="shared" si="46"/>
        <v>64</v>
      </c>
      <c r="O269" s="32">
        <f t="shared" si="46"/>
        <v>27</v>
      </c>
      <c r="P269" s="32">
        <f t="shared" si="46"/>
        <v>30</v>
      </c>
      <c r="Q269" s="32">
        <f t="shared" si="46"/>
        <v>19</v>
      </c>
      <c r="R269" s="32">
        <f t="shared" si="46"/>
        <v>14</v>
      </c>
      <c r="S269" s="32">
        <f t="shared" si="46"/>
        <v>38</v>
      </c>
      <c r="T269" s="32">
        <f t="shared" si="46"/>
        <v>24</v>
      </c>
      <c r="U269" s="32">
        <f t="shared" si="46"/>
        <v>212</v>
      </c>
      <c r="V269" s="32">
        <f t="shared" si="46"/>
        <v>320</v>
      </c>
      <c r="W269" s="32">
        <f t="shared" si="46"/>
        <v>61</v>
      </c>
      <c r="X269" s="32">
        <f t="shared" si="46"/>
        <v>80</v>
      </c>
      <c r="Y269" s="32">
        <f t="shared" si="46"/>
        <v>67</v>
      </c>
      <c r="Z269" s="32">
        <f t="shared" si="46"/>
        <v>48</v>
      </c>
      <c r="AA269" s="32">
        <f t="shared" si="46"/>
        <v>9</v>
      </c>
      <c r="AB269" s="32">
        <f t="shared" si="46"/>
        <v>2</v>
      </c>
      <c r="AC269" s="32">
        <f t="shared" si="46"/>
        <v>28</v>
      </c>
      <c r="AD269" s="32">
        <f t="shared" si="46"/>
        <v>9</v>
      </c>
      <c r="AE269" s="32">
        <f t="shared" si="46"/>
        <v>2</v>
      </c>
      <c r="AF269" s="32">
        <f t="shared" si="46"/>
        <v>0</v>
      </c>
      <c r="AG269" s="58">
        <f t="shared" si="34"/>
        <v>1482</v>
      </c>
      <c r="AH269" s="58">
        <f t="shared" si="35"/>
        <v>1315</v>
      </c>
      <c r="AI269" s="58">
        <f t="shared" si="36"/>
        <v>2797</v>
      </c>
      <c r="AK269" s="37"/>
    </row>
    <row r="270" spans="1:37" ht="27.75">
      <c r="A270" s="155"/>
      <c r="B270" s="158"/>
      <c r="C270" s="40" t="s">
        <v>12</v>
      </c>
      <c r="D270" s="36" t="s">
        <v>78</v>
      </c>
      <c r="E270" s="32">
        <f aca="true" t="shared" si="47" ref="E270:AF270">+E144+E146+E148+E150+E152+E168+E186+E188+E190+E194+E196++E218+E240+E248+E258+E262+E264+E266</f>
        <v>204</v>
      </c>
      <c r="F270" s="32">
        <f t="shared" si="47"/>
        <v>54</v>
      </c>
      <c r="G270" s="32">
        <f t="shared" si="47"/>
        <v>26</v>
      </c>
      <c r="H270" s="32">
        <f t="shared" si="47"/>
        <v>61</v>
      </c>
      <c r="I270" s="32">
        <f t="shared" si="47"/>
        <v>3644</v>
      </c>
      <c r="J270" s="32">
        <f t="shared" si="47"/>
        <v>3050</v>
      </c>
      <c r="K270" s="32">
        <f t="shared" si="47"/>
        <v>185</v>
      </c>
      <c r="L270" s="32">
        <f t="shared" si="47"/>
        <v>114</v>
      </c>
      <c r="M270" s="32">
        <f t="shared" si="47"/>
        <v>370</v>
      </c>
      <c r="N270" s="32">
        <f t="shared" si="47"/>
        <v>209</v>
      </c>
      <c r="O270" s="32">
        <f t="shared" si="47"/>
        <v>101</v>
      </c>
      <c r="P270" s="32">
        <f t="shared" si="47"/>
        <v>83</v>
      </c>
      <c r="Q270" s="32">
        <f t="shared" si="47"/>
        <v>68</v>
      </c>
      <c r="R270" s="32">
        <f t="shared" si="47"/>
        <v>57</v>
      </c>
      <c r="S270" s="32">
        <f t="shared" si="47"/>
        <v>123</v>
      </c>
      <c r="T270" s="32">
        <f t="shared" si="47"/>
        <v>91</v>
      </c>
      <c r="U270" s="32">
        <f t="shared" si="47"/>
        <v>867</v>
      </c>
      <c r="V270" s="32">
        <f t="shared" si="47"/>
        <v>851</v>
      </c>
      <c r="W270" s="32">
        <f t="shared" si="47"/>
        <v>237</v>
      </c>
      <c r="X270" s="32">
        <f t="shared" si="47"/>
        <v>224</v>
      </c>
      <c r="Y270" s="32">
        <f t="shared" si="47"/>
        <v>171</v>
      </c>
      <c r="Z270" s="32">
        <f t="shared" si="47"/>
        <v>130</v>
      </c>
      <c r="AA270" s="32">
        <f t="shared" si="47"/>
        <v>36</v>
      </c>
      <c r="AB270" s="32">
        <f t="shared" si="47"/>
        <v>9</v>
      </c>
      <c r="AC270" s="32">
        <f t="shared" si="47"/>
        <v>93</v>
      </c>
      <c r="AD270" s="32">
        <f t="shared" si="47"/>
        <v>23</v>
      </c>
      <c r="AE270" s="32">
        <f t="shared" si="47"/>
        <v>7</v>
      </c>
      <c r="AF270" s="32">
        <f t="shared" si="47"/>
        <v>1</v>
      </c>
      <c r="AG270" s="58">
        <f t="shared" si="34"/>
        <v>6132</v>
      </c>
      <c r="AH270" s="58">
        <f t="shared" si="35"/>
        <v>4957</v>
      </c>
      <c r="AI270" s="58">
        <f t="shared" si="36"/>
        <v>11089</v>
      </c>
      <c r="AK270" s="37"/>
    </row>
    <row r="271" spans="1:35" ht="27.75">
      <c r="A271" s="155"/>
      <c r="B271" s="157" t="s">
        <v>18</v>
      </c>
      <c r="C271" s="40" t="s">
        <v>18</v>
      </c>
      <c r="D271" s="36" t="s">
        <v>1</v>
      </c>
      <c r="E271" s="32">
        <f aca="true" t="shared" si="48" ref="E271:AF271">+E191+E225+E245+E249+E259+E267</f>
        <v>5</v>
      </c>
      <c r="F271" s="32">
        <f t="shared" si="48"/>
        <v>2</v>
      </c>
      <c r="G271" s="32">
        <f t="shared" si="48"/>
        <v>4</v>
      </c>
      <c r="H271" s="32">
        <f t="shared" si="48"/>
        <v>1</v>
      </c>
      <c r="I271" s="32">
        <f t="shared" si="48"/>
        <v>24</v>
      </c>
      <c r="J271" s="32">
        <f t="shared" si="48"/>
        <v>5</v>
      </c>
      <c r="K271" s="32">
        <f t="shared" si="48"/>
        <v>10</v>
      </c>
      <c r="L271" s="32">
        <f t="shared" si="48"/>
        <v>3</v>
      </c>
      <c r="M271" s="32">
        <f t="shared" si="48"/>
        <v>8</v>
      </c>
      <c r="N271" s="32">
        <f t="shared" si="48"/>
        <v>6</v>
      </c>
      <c r="O271" s="32">
        <f t="shared" si="48"/>
        <v>3</v>
      </c>
      <c r="P271" s="32">
        <f t="shared" si="48"/>
        <v>1</v>
      </c>
      <c r="Q271" s="32">
        <f t="shared" si="48"/>
        <v>4</v>
      </c>
      <c r="R271" s="32">
        <f t="shared" si="48"/>
        <v>3</v>
      </c>
      <c r="S271" s="32">
        <f t="shared" si="48"/>
        <v>15</v>
      </c>
      <c r="T271" s="32">
        <f t="shared" si="48"/>
        <v>32</v>
      </c>
      <c r="U271" s="32">
        <f t="shared" si="48"/>
        <v>78</v>
      </c>
      <c r="V271" s="32">
        <f t="shared" si="48"/>
        <v>130</v>
      </c>
      <c r="W271" s="32">
        <f t="shared" si="48"/>
        <v>1</v>
      </c>
      <c r="X271" s="32">
        <f t="shared" si="48"/>
        <v>0</v>
      </c>
      <c r="Y271" s="32">
        <f t="shared" si="48"/>
        <v>1</v>
      </c>
      <c r="Z271" s="32">
        <f t="shared" si="48"/>
        <v>0</v>
      </c>
      <c r="AA271" s="32">
        <f t="shared" si="48"/>
        <v>3</v>
      </c>
      <c r="AB271" s="32">
        <f t="shared" si="48"/>
        <v>0</v>
      </c>
      <c r="AC271" s="32">
        <f t="shared" si="48"/>
        <v>2</v>
      </c>
      <c r="AD271" s="32">
        <f t="shared" si="48"/>
        <v>0</v>
      </c>
      <c r="AE271" s="32">
        <f t="shared" si="48"/>
        <v>0</v>
      </c>
      <c r="AF271" s="32">
        <f t="shared" si="48"/>
        <v>0</v>
      </c>
      <c r="AG271" s="58">
        <f t="shared" si="34"/>
        <v>158</v>
      </c>
      <c r="AH271" s="58">
        <f t="shared" si="35"/>
        <v>183</v>
      </c>
      <c r="AI271" s="58">
        <f t="shared" si="36"/>
        <v>341</v>
      </c>
    </row>
    <row r="272" spans="1:35" ht="27.75">
      <c r="A272" s="156"/>
      <c r="B272" s="158"/>
      <c r="C272" s="40" t="s">
        <v>18</v>
      </c>
      <c r="D272" s="36" t="s">
        <v>78</v>
      </c>
      <c r="E272" s="32">
        <f>+E192+E226+E246+E250+E260+E268</f>
        <v>17</v>
      </c>
      <c r="F272" s="32">
        <f aca="true" t="shared" si="49" ref="F272:AF272">+F192+F226+F246+F250+F260+F268</f>
        <v>4</v>
      </c>
      <c r="G272" s="32">
        <f t="shared" si="49"/>
        <v>14</v>
      </c>
      <c r="H272" s="32">
        <f t="shared" si="49"/>
        <v>3</v>
      </c>
      <c r="I272" s="32">
        <f t="shared" si="49"/>
        <v>76</v>
      </c>
      <c r="J272" s="32">
        <f t="shared" si="49"/>
        <v>22</v>
      </c>
      <c r="K272" s="32">
        <f t="shared" si="49"/>
        <v>29</v>
      </c>
      <c r="L272" s="32">
        <f t="shared" si="49"/>
        <v>10</v>
      </c>
      <c r="M272" s="32">
        <f t="shared" si="49"/>
        <v>35</v>
      </c>
      <c r="N272" s="32">
        <f t="shared" si="49"/>
        <v>20</v>
      </c>
      <c r="O272" s="32">
        <f t="shared" si="49"/>
        <v>16</v>
      </c>
      <c r="P272" s="32">
        <f t="shared" si="49"/>
        <v>7</v>
      </c>
      <c r="Q272" s="32">
        <f t="shared" si="49"/>
        <v>10</v>
      </c>
      <c r="R272" s="32">
        <f t="shared" si="49"/>
        <v>6</v>
      </c>
      <c r="S272" s="32">
        <f t="shared" si="49"/>
        <v>17</v>
      </c>
      <c r="T272" s="32">
        <f t="shared" si="49"/>
        <v>32</v>
      </c>
      <c r="U272" s="32">
        <f t="shared" si="49"/>
        <v>402</v>
      </c>
      <c r="V272" s="32">
        <f t="shared" si="49"/>
        <v>406</v>
      </c>
      <c r="W272" s="32">
        <f t="shared" si="49"/>
        <v>5</v>
      </c>
      <c r="X272" s="32">
        <f t="shared" si="49"/>
        <v>0</v>
      </c>
      <c r="Y272" s="32">
        <f t="shared" si="49"/>
        <v>1</v>
      </c>
      <c r="Z272" s="32">
        <f t="shared" si="49"/>
        <v>0</v>
      </c>
      <c r="AA272" s="32">
        <f t="shared" si="49"/>
        <v>5</v>
      </c>
      <c r="AB272" s="32">
        <f t="shared" si="49"/>
        <v>0</v>
      </c>
      <c r="AC272" s="32">
        <f t="shared" si="49"/>
        <v>4</v>
      </c>
      <c r="AD272" s="32">
        <f t="shared" si="49"/>
        <v>0</v>
      </c>
      <c r="AE272" s="32">
        <f t="shared" si="49"/>
        <v>0</v>
      </c>
      <c r="AF272" s="32">
        <f t="shared" si="49"/>
        <v>0</v>
      </c>
      <c r="AG272" s="58">
        <f aca="true" t="shared" si="50" ref="AG272:AH274">AE272+AC272+AA272+Y272+W272+U272+S272+Q272+O272+M272+K272+I272+G272+E272</f>
        <v>631</v>
      </c>
      <c r="AH272" s="58">
        <f t="shared" si="50"/>
        <v>510</v>
      </c>
      <c r="AI272" s="58">
        <f>AH272+AG272</f>
        <v>1141</v>
      </c>
    </row>
    <row r="273" spans="1:35" ht="27.75">
      <c r="A273" s="136" t="s">
        <v>115</v>
      </c>
      <c r="B273" s="137"/>
      <c r="C273" s="138"/>
      <c r="D273" s="36" t="s">
        <v>1</v>
      </c>
      <c r="E273" s="32">
        <f>+E269+E271</f>
        <v>59</v>
      </c>
      <c r="F273" s="32">
        <f aca="true" t="shared" si="51" ref="F273:AF273">+F269+F271</f>
        <v>13</v>
      </c>
      <c r="G273" s="32">
        <f t="shared" si="51"/>
        <v>9</v>
      </c>
      <c r="H273" s="32">
        <f t="shared" si="51"/>
        <v>8</v>
      </c>
      <c r="I273" s="32">
        <f t="shared" si="51"/>
        <v>833</v>
      </c>
      <c r="J273" s="32">
        <f t="shared" si="51"/>
        <v>685</v>
      </c>
      <c r="K273" s="32">
        <f t="shared" si="51"/>
        <v>47</v>
      </c>
      <c r="L273" s="32">
        <f t="shared" si="51"/>
        <v>29</v>
      </c>
      <c r="M273" s="32">
        <f t="shared" si="51"/>
        <v>122</v>
      </c>
      <c r="N273" s="32">
        <f t="shared" si="51"/>
        <v>70</v>
      </c>
      <c r="O273" s="32">
        <f t="shared" si="51"/>
        <v>30</v>
      </c>
      <c r="P273" s="32">
        <f t="shared" si="51"/>
        <v>31</v>
      </c>
      <c r="Q273" s="32">
        <f t="shared" si="51"/>
        <v>23</v>
      </c>
      <c r="R273" s="32">
        <f t="shared" si="51"/>
        <v>17</v>
      </c>
      <c r="S273" s="32">
        <f t="shared" si="51"/>
        <v>53</v>
      </c>
      <c r="T273" s="32">
        <f t="shared" si="51"/>
        <v>56</v>
      </c>
      <c r="U273" s="32">
        <f t="shared" si="51"/>
        <v>290</v>
      </c>
      <c r="V273" s="32">
        <f t="shared" si="51"/>
        <v>450</v>
      </c>
      <c r="W273" s="32">
        <f t="shared" si="51"/>
        <v>62</v>
      </c>
      <c r="X273" s="32">
        <f t="shared" si="51"/>
        <v>80</v>
      </c>
      <c r="Y273" s="32">
        <f t="shared" si="51"/>
        <v>68</v>
      </c>
      <c r="Z273" s="32">
        <f t="shared" si="51"/>
        <v>48</v>
      </c>
      <c r="AA273" s="32">
        <f t="shared" si="51"/>
        <v>12</v>
      </c>
      <c r="AB273" s="32">
        <f t="shared" si="51"/>
        <v>2</v>
      </c>
      <c r="AC273" s="32">
        <f t="shared" si="51"/>
        <v>30</v>
      </c>
      <c r="AD273" s="32">
        <f t="shared" si="51"/>
        <v>9</v>
      </c>
      <c r="AE273" s="32">
        <f t="shared" si="51"/>
        <v>2</v>
      </c>
      <c r="AF273" s="32">
        <f t="shared" si="51"/>
        <v>0</v>
      </c>
      <c r="AG273" s="58">
        <f t="shared" si="50"/>
        <v>1640</v>
      </c>
      <c r="AH273" s="58">
        <f t="shared" si="50"/>
        <v>1498</v>
      </c>
      <c r="AI273" s="58">
        <f>AH273+AG273</f>
        <v>3138</v>
      </c>
    </row>
    <row r="274" spans="1:37" ht="27.75">
      <c r="A274" s="139"/>
      <c r="B274" s="140"/>
      <c r="C274" s="141"/>
      <c r="D274" s="36" t="s">
        <v>78</v>
      </c>
      <c r="E274" s="32">
        <f>+E270+E272</f>
        <v>221</v>
      </c>
      <c r="F274" s="32">
        <f aca="true" t="shared" si="52" ref="F274:AF274">+F270+F272</f>
        <v>58</v>
      </c>
      <c r="G274" s="32">
        <f t="shared" si="52"/>
        <v>40</v>
      </c>
      <c r="H274" s="32">
        <f t="shared" si="52"/>
        <v>64</v>
      </c>
      <c r="I274" s="32">
        <f t="shared" si="52"/>
        <v>3720</v>
      </c>
      <c r="J274" s="32">
        <f t="shared" si="52"/>
        <v>3072</v>
      </c>
      <c r="K274" s="32">
        <f t="shared" si="52"/>
        <v>214</v>
      </c>
      <c r="L274" s="32">
        <f t="shared" si="52"/>
        <v>124</v>
      </c>
      <c r="M274" s="32">
        <f t="shared" si="52"/>
        <v>405</v>
      </c>
      <c r="N274" s="32">
        <f t="shared" si="52"/>
        <v>229</v>
      </c>
      <c r="O274" s="32">
        <f t="shared" si="52"/>
        <v>117</v>
      </c>
      <c r="P274" s="32">
        <f t="shared" si="52"/>
        <v>90</v>
      </c>
      <c r="Q274" s="32">
        <f t="shared" si="52"/>
        <v>78</v>
      </c>
      <c r="R274" s="32">
        <f t="shared" si="52"/>
        <v>63</v>
      </c>
      <c r="S274" s="32">
        <f t="shared" si="52"/>
        <v>140</v>
      </c>
      <c r="T274" s="32">
        <f t="shared" si="52"/>
        <v>123</v>
      </c>
      <c r="U274" s="32">
        <f t="shared" si="52"/>
        <v>1269</v>
      </c>
      <c r="V274" s="32">
        <f t="shared" si="52"/>
        <v>1257</v>
      </c>
      <c r="W274" s="32">
        <f t="shared" si="52"/>
        <v>242</v>
      </c>
      <c r="X274" s="32">
        <f t="shared" si="52"/>
        <v>224</v>
      </c>
      <c r="Y274" s="32">
        <f t="shared" si="52"/>
        <v>172</v>
      </c>
      <c r="Z274" s="32">
        <f t="shared" si="52"/>
        <v>130</v>
      </c>
      <c r="AA274" s="32">
        <f t="shared" si="52"/>
        <v>41</v>
      </c>
      <c r="AB274" s="32">
        <f t="shared" si="52"/>
        <v>9</v>
      </c>
      <c r="AC274" s="32">
        <f t="shared" si="52"/>
        <v>97</v>
      </c>
      <c r="AD274" s="32">
        <f t="shared" si="52"/>
        <v>23</v>
      </c>
      <c r="AE274" s="32">
        <f t="shared" si="52"/>
        <v>7</v>
      </c>
      <c r="AF274" s="32">
        <f t="shared" si="52"/>
        <v>1</v>
      </c>
      <c r="AG274" s="58">
        <f t="shared" si="50"/>
        <v>6763</v>
      </c>
      <c r="AH274" s="58">
        <f t="shared" si="50"/>
        <v>5467</v>
      </c>
      <c r="AI274" s="58">
        <f>AH274+AG274</f>
        <v>12230</v>
      </c>
      <c r="AK274" s="37"/>
    </row>
    <row r="276" spans="2:35" ht="27.75">
      <c r="B276" s="31"/>
      <c r="C276" s="31"/>
      <c r="AI276" s="37"/>
    </row>
    <row r="277" spans="2:3" ht="27.75">
      <c r="B277" s="31"/>
      <c r="C277" s="31"/>
    </row>
  </sheetData>
  <sheetProtection/>
  <mergeCells count="186">
    <mergeCell ref="B155:B156"/>
    <mergeCell ref="B157:B158"/>
    <mergeCell ref="B159:B160"/>
    <mergeCell ref="B161:B162"/>
    <mergeCell ref="B163:B164"/>
    <mergeCell ref="O141:P141"/>
    <mergeCell ref="M141:N141"/>
    <mergeCell ref="E141:F141"/>
    <mergeCell ref="I141:J141"/>
    <mergeCell ref="K141:L141"/>
    <mergeCell ref="U141:V141"/>
    <mergeCell ref="S141:T141"/>
    <mergeCell ref="A140:AI140"/>
    <mergeCell ref="W141:X141"/>
    <mergeCell ref="Q141:R141"/>
    <mergeCell ref="G141:H141"/>
    <mergeCell ref="AC141:AD141"/>
    <mergeCell ref="AE141:AF141"/>
    <mergeCell ref="Y141:Z141"/>
    <mergeCell ref="AA141:AB141"/>
    <mergeCell ref="AG141:AI141"/>
    <mergeCell ref="A219:A226"/>
    <mergeCell ref="B167:B168"/>
    <mergeCell ref="B225:B226"/>
    <mergeCell ref="A227:A240"/>
    <mergeCell ref="B239:B240"/>
    <mergeCell ref="B175:B176"/>
    <mergeCell ref="B177:B178"/>
    <mergeCell ref="B179:B180"/>
    <mergeCell ref="B181:B182"/>
    <mergeCell ref="B183:B184"/>
    <mergeCell ref="Y2:Z2"/>
    <mergeCell ref="AA2:AB2"/>
    <mergeCell ref="A1:AI1"/>
    <mergeCell ref="E2:F2"/>
    <mergeCell ref="G2:H2"/>
    <mergeCell ref="I2:J2"/>
    <mergeCell ref="K2:L2"/>
    <mergeCell ref="M2:N2"/>
    <mergeCell ref="O2:P2"/>
    <mergeCell ref="AG2:AI2"/>
    <mergeCell ref="A4:B5"/>
    <mergeCell ref="A6:B7"/>
    <mergeCell ref="A8:B9"/>
    <mergeCell ref="Q2:R2"/>
    <mergeCell ref="S2:T2"/>
    <mergeCell ref="U2:V2"/>
    <mergeCell ref="W2:X2"/>
    <mergeCell ref="B18:B19"/>
    <mergeCell ref="B20:B21"/>
    <mergeCell ref="B22:B23"/>
    <mergeCell ref="B24:B25"/>
    <mergeCell ref="AC2:AD2"/>
    <mergeCell ref="AE2:AF2"/>
    <mergeCell ref="D2:D3"/>
    <mergeCell ref="C2:C3"/>
    <mergeCell ref="B36:B37"/>
    <mergeCell ref="B38:B39"/>
    <mergeCell ref="B40:B41"/>
    <mergeCell ref="B42:B43"/>
    <mergeCell ref="A2:B3"/>
    <mergeCell ref="A10:B11"/>
    <mergeCell ref="A12:B13"/>
    <mergeCell ref="A14:A29"/>
    <mergeCell ref="B14:B15"/>
    <mergeCell ref="B16:B17"/>
    <mergeCell ref="A54:B55"/>
    <mergeCell ref="A56:B57"/>
    <mergeCell ref="B62:B63"/>
    <mergeCell ref="B64:B65"/>
    <mergeCell ref="B26:B27"/>
    <mergeCell ref="B28:B29"/>
    <mergeCell ref="A30:A47"/>
    <mergeCell ref="B30:B31"/>
    <mergeCell ref="B32:B33"/>
    <mergeCell ref="B34:B35"/>
    <mergeCell ref="B70:B71"/>
    <mergeCell ref="B72:B73"/>
    <mergeCell ref="B76:B77"/>
    <mergeCell ref="B78:B79"/>
    <mergeCell ref="B44:B45"/>
    <mergeCell ref="B74:B75"/>
    <mergeCell ref="B46:B47"/>
    <mergeCell ref="A48:B49"/>
    <mergeCell ref="A50:B51"/>
    <mergeCell ref="A52:B53"/>
    <mergeCell ref="A80:A87"/>
    <mergeCell ref="B80:B81"/>
    <mergeCell ref="B82:B83"/>
    <mergeCell ref="B84:B85"/>
    <mergeCell ref="B86:B87"/>
    <mergeCell ref="A58:A79"/>
    <mergeCell ref="B58:B59"/>
    <mergeCell ref="B60:B61"/>
    <mergeCell ref="B66:B67"/>
    <mergeCell ref="B68:B69"/>
    <mergeCell ref="A88:A101"/>
    <mergeCell ref="B88:B89"/>
    <mergeCell ref="B90:B91"/>
    <mergeCell ref="B92:B93"/>
    <mergeCell ref="B94:B95"/>
    <mergeCell ref="B96:B97"/>
    <mergeCell ref="B98:B99"/>
    <mergeCell ref="B100:B101"/>
    <mergeCell ref="A102:A107"/>
    <mergeCell ref="B102:B103"/>
    <mergeCell ref="B104:B105"/>
    <mergeCell ref="B106:B107"/>
    <mergeCell ref="A108:B109"/>
    <mergeCell ref="A128:B129"/>
    <mergeCell ref="B132:B133"/>
    <mergeCell ref="A110:B111"/>
    <mergeCell ref="A112:A119"/>
    <mergeCell ref="B112:B113"/>
    <mergeCell ref="B114:B115"/>
    <mergeCell ref="B116:B117"/>
    <mergeCell ref="B118:B119"/>
    <mergeCell ref="A143:B144"/>
    <mergeCell ref="A145:B146"/>
    <mergeCell ref="A147:B148"/>
    <mergeCell ref="A149:B150"/>
    <mergeCell ref="A151:B152"/>
    <mergeCell ref="A273:C274"/>
    <mergeCell ref="A269:A272"/>
    <mergeCell ref="B269:B270"/>
    <mergeCell ref="B271:B272"/>
    <mergeCell ref="A197:A218"/>
    <mergeCell ref="B165:B166"/>
    <mergeCell ref="B169:B170"/>
    <mergeCell ref="B171:B172"/>
    <mergeCell ref="B173:B174"/>
    <mergeCell ref="A187:B188"/>
    <mergeCell ref="A189:B190"/>
    <mergeCell ref="A153:A168"/>
    <mergeCell ref="A169:A186"/>
    <mergeCell ref="B185:B186"/>
    <mergeCell ref="B153:B154"/>
    <mergeCell ref="A191:B192"/>
    <mergeCell ref="A193:B194"/>
    <mergeCell ref="A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9:B220"/>
    <mergeCell ref="B221:B222"/>
    <mergeCell ref="B223:B224"/>
    <mergeCell ref="B227:B228"/>
    <mergeCell ref="B229:B230"/>
    <mergeCell ref="B217:B218"/>
    <mergeCell ref="B231:B232"/>
    <mergeCell ref="B233:B234"/>
    <mergeCell ref="B235:B236"/>
    <mergeCell ref="B237:B238"/>
    <mergeCell ref="A241:A246"/>
    <mergeCell ref="B241:B242"/>
    <mergeCell ref="B243:B244"/>
    <mergeCell ref="B245:B246"/>
    <mergeCell ref="A261:B262"/>
    <mergeCell ref="A263:B264"/>
    <mergeCell ref="A251:A258"/>
    <mergeCell ref="B257:B258"/>
    <mergeCell ref="A265:B266"/>
    <mergeCell ref="A267:B268"/>
    <mergeCell ref="A247:B248"/>
    <mergeCell ref="A249:B250"/>
    <mergeCell ref="B251:B252"/>
    <mergeCell ref="B253:B254"/>
    <mergeCell ref="B255:B256"/>
    <mergeCell ref="A259:B260"/>
    <mergeCell ref="A134:C135"/>
    <mergeCell ref="C141:C142"/>
    <mergeCell ref="D141:D142"/>
    <mergeCell ref="A141:B142"/>
    <mergeCell ref="A120:B121"/>
    <mergeCell ref="A122:B123"/>
    <mergeCell ref="A124:B125"/>
    <mergeCell ref="A126:B127"/>
    <mergeCell ref="A130:A133"/>
    <mergeCell ref="B130:B131"/>
  </mergeCells>
  <printOptions horizontalCentered="1" verticalCentered="1"/>
  <pageMargins left="0.13" right="0.14" top="0.32" bottom="0.3" header="0.31496062992125984" footer="0.31496062992125984"/>
  <pageSetup horizontalDpi="600" verticalDpi="600" orientation="landscape" scale="69" r:id="rId1"/>
  <rowBreaks count="7" manualBreakCount="7">
    <brk id="134" max="255" man="1"/>
    <brk id="158" max="30" man="1"/>
    <brk id="176" max="255" man="1"/>
    <brk id="190" max="255" man="1"/>
    <brk id="208" max="255" man="1"/>
    <brk id="228" max="30" man="1"/>
    <brk id="2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93"/>
  <sheetViews>
    <sheetView rightToLeft="1" zoomScalePageLayoutView="0" workbookViewId="0" topLeftCell="A1">
      <selection activeCell="F10" sqref="F10"/>
    </sheetView>
  </sheetViews>
  <sheetFormatPr defaultColWidth="9.00390625" defaultRowHeight="15"/>
  <cols>
    <col min="1" max="1" width="5.421875" style="1" bestFit="1" customWidth="1"/>
    <col min="2" max="2" width="13.57421875" style="1" bestFit="1" customWidth="1"/>
    <col min="3" max="3" width="9.57421875" style="1" customWidth="1"/>
    <col min="4" max="5" width="7.7109375" style="1" customWidth="1"/>
    <col min="6" max="8" width="6.8515625" style="1" customWidth="1"/>
    <col min="9" max="9" width="11.140625" style="1" customWidth="1"/>
    <col min="10" max="16" width="6.8515625" style="1" customWidth="1"/>
    <col min="17" max="17" width="7.00390625" style="1" bestFit="1" customWidth="1"/>
    <col min="18" max="19" width="2.421875" style="1" bestFit="1" customWidth="1"/>
    <col min="20" max="21" width="7.421875" style="1" customWidth="1"/>
    <col min="22" max="16384" width="9.00390625" style="1" customWidth="1"/>
  </cols>
  <sheetData>
    <row r="1" spans="1:16" ht="27.75">
      <c r="A1" s="84" t="s">
        <v>267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27.75">
      <c r="A2" s="91" t="s">
        <v>5</v>
      </c>
      <c r="B2" s="91"/>
      <c r="C2" s="91" t="s">
        <v>10</v>
      </c>
      <c r="D2" s="91" t="s">
        <v>66</v>
      </c>
      <c r="E2" s="91"/>
      <c r="F2" s="91" t="s">
        <v>276</v>
      </c>
      <c r="G2" s="91"/>
      <c r="H2" s="91" t="s">
        <v>277</v>
      </c>
      <c r="I2" s="91"/>
      <c r="J2" s="91" t="s">
        <v>7</v>
      </c>
      <c r="K2" s="91"/>
      <c r="L2" s="91" t="s">
        <v>26</v>
      </c>
      <c r="M2" s="91"/>
      <c r="N2" s="91" t="s">
        <v>0</v>
      </c>
      <c r="O2" s="91"/>
      <c r="P2" s="91"/>
    </row>
    <row r="3" spans="1:16" ht="27.75">
      <c r="A3" s="91"/>
      <c r="B3" s="91"/>
      <c r="C3" s="91"/>
      <c r="D3" s="62" t="s">
        <v>3</v>
      </c>
      <c r="E3" s="62" t="s">
        <v>4</v>
      </c>
      <c r="F3" s="62" t="s">
        <v>3</v>
      </c>
      <c r="G3" s="62" t="s">
        <v>4</v>
      </c>
      <c r="H3" s="62" t="s">
        <v>3</v>
      </c>
      <c r="I3" s="62" t="s">
        <v>4</v>
      </c>
      <c r="J3" s="62" t="s">
        <v>3</v>
      </c>
      <c r="K3" s="62" t="s">
        <v>4</v>
      </c>
      <c r="L3" s="62" t="s">
        <v>3</v>
      </c>
      <c r="M3" s="62" t="s">
        <v>4</v>
      </c>
      <c r="N3" s="62" t="s">
        <v>3</v>
      </c>
      <c r="O3" s="62" t="s">
        <v>4</v>
      </c>
      <c r="P3" s="62" t="s">
        <v>67</v>
      </c>
    </row>
    <row r="4" spans="1:16" ht="27.75">
      <c r="A4" s="116" t="s">
        <v>28</v>
      </c>
      <c r="B4" s="116"/>
      <c r="C4" s="7" t="s">
        <v>27</v>
      </c>
      <c r="D4" s="7">
        <v>472</v>
      </c>
      <c r="E4" s="7">
        <v>216</v>
      </c>
      <c r="F4" s="7">
        <v>5</v>
      </c>
      <c r="G4" s="7">
        <v>2</v>
      </c>
      <c r="H4" s="7">
        <v>0</v>
      </c>
      <c r="I4" s="7">
        <v>0</v>
      </c>
      <c r="J4" s="7">
        <v>1</v>
      </c>
      <c r="K4" s="7">
        <v>0</v>
      </c>
      <c r="L4" s="7">
        <v>19</v>
      </c>
      <c r="M4" s="7">
        <v>4</v>
      </c>
      <c r="N4" s="62">
        <f>L4+J4+H4+F4+D4</f>
        <v>497</v>
      </c>
      <c r="O4" s="62">
        <f>M4+K4+I4+G4+E4</f>
        <v>222</v>
      </c>
      <c r="P4" s="62">
        <f>O4+N4</f>
        <v>719</v>
      </c>
    </row>
    <row r="5" spans="1:16" ht="27.75">
      <c r="A5" s="116"/>
      <c r="B5" s="116"/>
      <c r="C5" s="7" t="s">
        <v>68</v>
      </c>
      <c r="D5" s="7">
        <v>22</v>
      </c>
      <c r="E5" s="7">
        <v>14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62">
        <f aca="true" t="shared" si="0" ref="N5:N68">L5+J5+H5+F5+D5</f>
        <v>22</v>
      </c>
      <c r="O5" s="62">
        <f aca="true" t="shared" si="1" ref="O5:O68">M5+K5+I5+G5+E5</f>
        <v>15</v>
      </c>
      <c r="P5" s="62">
        <f aca="true" t="shared" si="2" ref="P5:P68">O5+N5</f>
        <v>37</v>
      </c>
    </row>
    <row r="6" spans="1:16" ht="27.75">
      <c r="A6" s="116" t="s">
        <v>29</v>
      </c>
      <c r="B6" s="116"/>
      <c r="C6" s="7" t="s">
        <v>27</v>
      </c>
      <c r="D6" s="7">
        <v>108</v>
      </c>
      <c r="E6" s="7">
        <v>82</v>
      </c>
      <c r="F6" s="7">
        <v>2</v>
      </c>
      <c r="G6" s="7">
        <v>1</v>
      </c>
      <c r="H6" s="7">
        <v>0</v>
      </c>
      <c r="I6" s="7">
        <v>0</v>
      </c>
      <c r="J6" s="7">
        <v>3</v>
      </c>
      <c r="K6" s="7">
        <v>2</v>
      </c>
      <c r="L6" s="7">
        <v>3</v>
      </c>
      <c r="M6" s="7">
        <v>1</v>
      </c>
      <c r="N6" s="62">
        <f t="shared" si="0"/>
        <v>116</v>
      </c>
      <c r="O6" s="62">
        <f t="shared" si="1"/>
        <v>86</v>
      </c>
      <c r="P6" s="62">
        <f t="shared" si="2"/>
        <v>202</v>
      </c>
    </row>
    <row r="7" spans="1:16" ht="27.75">
      <c r="A7" s="116"/>
      <c r="B7" s="116"/>
      <c r="C7" s="7" t="s">
        <v>68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62">
        <f t="shared" si="0"/>
        <v>0</v>
      </c>
      <c r="O7" s="62">
        <f t="shared" si="1"/>
        <v>0</v>
      </c>
      <c r="P7" s="62">
        <f t="shared" si="2"/>
        <v>0</v>
      </c>
    </row>
    <row r="8" spans="1:16" ht="27.75">
      <c r="A8" s="116" t="s">
        <v>30</v>
      </c>
      <c r="B8" s="116"/>
      <c r="C8" s="7" t="s">
        <v>27</v>
      </c>
      <c r="D8" s="7">
        <v>27</v>
      </c>
      <c r="E8" s="7">
        <v>42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62">
        <f t="shared" si="0"/>
        <v>27</v>
      </c>
      <c r="O8" s="62">
        <f t="shared" si="1"/>
        <v>43</v>
      </c>
      <c r="P8" s="62">
        <f t="shared" si="2"/>
        <v>70</v>
      </c>
    </row>
    <row r="9" spans="1:16" ht="27.75">
      <c r="A9" s="116"/>
      <c r="B9" s="116"/>
      <c r="C9" s="7" t="s">
        <v>68</v>
      </c>
      <c r="D9" s="7">
        <v>0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62">
        <f t="shared" si="0"/>
        <v>0</v>
      </c>
      <c r="O9" s="62">
        <f t="shared" si="1"/>
        <v>1</v>
      </c>
      <c r="P9" s="62">
        <f t="shared" si="2"/>
        <v>1</v>
      </c>
    </row>
    <row r="10" spans="1:16" ht="27.75">
      <c r="A10" s="116" t="s">
        <v>31</v>
      </c>
      <c r="B10" s="116"/>
      <c r="C10" s="7" t="s">
        <v>27</v>
      </c>
      <c r="D10" s="7">
        <v>111</v>
      </c>
      <c r="E10" s="7">
        <v>91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62">
        <f t="shared" si="0"/>
        <v>112</v>
      </c>
      <c r="O10" s="62">
        <f t="shared" si="1"/>
        <v>91</v>
      </c>
      <c r="P10" s="62">
        <f t="shared" si="2"/>
        <v>203</v>
      </c>
    </row>
    <row r="11" spans="1:16" ht="27.75">
      <c r="A11" s="116"/>
      <c r="B11" s="116"/>
      <c r="C11" s="7" t="s">
        <v>68</v>
      </c>
      <c r="D11" s="7">
        <v>5</v>
      </c>
      <c r="E11" s="7">
        <v>3</v>
      </c>
      <c r="F11" s="7">
        <v>0</v>
      </c>
      <c r="G11" s="7">
        <v>0</v>
      </c>
      <c r="H11" s="7">
        <v>0</v>
      </c>
      <c r="I11" s="7">
        <v>0</v>
      </c>
      <c r="J11" s="7">
        <v>3</v>
      </c>
      <c r="K11" s="7">
        <v>1</v>
      </c>
      <c r="L11" s="7">
        <v>0</v>
      </c>
      <c r="M11" s="7">
        <v>0</v>
      </c>
      <c r="N11" s="62">
        <f t="shared" si="0"/>
        <v>8</v>
      </c>
      <c r="O11" s="62">
        <f t="shared" si="1"/>
        <v>4</v>
      </c>
      <c r="P11" s="62">
        <f t="shared" si="2"/>
        <v>12</v>
      </c>
    </row>
    <row r="12" spans="1:16" ht="27.75">
      <c r="A12" s="116" t="s">
        <v>32</v>
      </c>
      <c r="B12" s="116"/>
      <c r="C12" s="7" t="s">
        <v>27</v>
      </c>
      <c r="D12" s="7">
        <v>28</v>
      </c>
      <c r="E12" s="7">
        <v>57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1</v>
      </c>
      <c r="L12" s="7">
        <v>0</v>
      </c>
      <c r="M12" s="7">
        <v>0</v>
      </c>
      <c r="N12" s="62">
        <f t="shared" si="0"/>
        <v>29</v>
      </c>
      <c r="O12" s="62">
        <f t="shared" si="1"/>
        <v>58</v>
      </c>
      <c r="P12" s="62">
        <f t="shared" si="2"/>
        <v>87</v>
      </c>
    </row>
    <row r="13" spans="1:16" ht="27.75">
      <c r="A13" s="116"/>
      <c r="B13" s="116"/>
      <c r="C13" s="7" t="s">
        <v>68</v>
      </c>
      <c r="D13" s="7">
        <v>4</v>
      </c>
      <c r="E13" s="7">
        <v>4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62">
        <f t="shared" si="0"/>
        <v>5</v>
      </c>
      <c r="O13" s="62">
        <f t="shared" si="1"/>
        <v>4</v>
      </c>
      <c r="P13" s="62">
        <f t="shared" si="2"/>
        <v>9</v>
      </c>
    </row>
    <row r="14" spans="1:16" ht="27.75">
      <c r="A14" s="98" t="s">
        <v>146</v>
      </c>
      <c r="B14" s="101" t="s">
        <v>237</v>
      </c>
      <c r="C14" s="7" t="s">
        <v>27</v>
      </c>
      <c r="D14" s="7">
        <v>11</v>
      </c>
      <c r="E14" s="7">
        <v>3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62">
        <f t="shared" si="0"/>
        <v>11</v>
      </c>
      <c r="O14" s="62">
        <f t="shared" si="1"/>
        <v>3</v>
      </c>
      <c r="P14" s="62">
        <f t="shared" si="2"/>
        <v>14</v>
      </c>
    </row>
    <row r="15" spans="1:16" ht="27.75">
      <c r="A15" s="99"/>
      <c r="B15" s="102"/>
      <c r="C15" s="7" t="s">
        <v>68</v>
      </c>
      <c r="D15" s="7">
        <v>4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62">
        <f t="shared" si="0"/>
        <v>4</v>
      </c>
      <c r="O15" s="62">
        <f t="shared" si="1"/>
        <v>0</v>
      </c>
      <c r="P15" s="62">
        <f t="shared" si="2"/>
        <v>4</v>
      </c>
    </row>
    <row r="16" spans="1:16" ht="27.75">
      <c r="A16" s="99"/>
      <c r="B16" s="101" t="s">
        <v>159</v>
      </c>
      <c r="C16" s="7" t="s">
        <v>27</v>
      </c>
      <c r="D16" s="7">
        <v>10</v>
      </c>
      <c r="E16" s="7">
        <v>4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62">
        <f t="shared" si="0"/>
        <v>10</v>
      </c>
      <c r="O16" s="62">
        <f t="shared" si="1"/>
        <v>4</v>
      </c>
      <c r="P16" s="62">
        <f t="shared" si="2"/>
        <v>14</v>
      </c>
    </row>
    <row r="17" spans="1:16" ht="27.75">
      <c r="A17" s="99"/>
      <c r="B17" s="102" t="s">
        <v>159</v>
      </c>
      <c r="C17" s="7" t="s">
        <v>68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62">
        <f t="shared" si="0"/>
        <v>0</v>
      </c>
      <c r="O17" s="62">
        <f t="shared" si="1"/>
        <v>0</v>
      </c>
      <c r="P17" s="62">
        <f t="shared" si="2"/>
        <v>0</v>
      </c>
    </row>
    <row r="18" spans="1:16" ht="27.75">
      <c r="A18" s="99"/>
      <c r="B18" s="101" t="s">
        <v>160</v>
      </c>
      <c r="C18" s="7" t="s">
        <v>27</v>
      </c>
      <c r="D18" s="7">
        <v>7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2">
        <f t="shared" si="0"/>
        <v>7</v>
      </c>
      <c r="O18" s="62">
        <f t="shared" si="1"/>
        <v>0</v>
      </c>
      <c r="P18" s="62">
        <f t="shared" si="2"/>
        <v>7</v>
      </c>
    </row>
    <row r="19" spans="1:16" ht="27.75">
      <c r="A19" s="99"/>
      <c r="B19" s="102" t="s">
        <v>160</v>
      </c>
      <c r="C19" s="7" t="s">
        <v>68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62">
        <f t="shared" si="0"/>
        <v>0</v>
      </c>
      <c r="O19" s="62">
        <f t="shared" si="1"/>
        <v>0</v>
      </c>
      <c r="P19" s="62">
        <f t="shared" si="2"/>
        <v>0</v>
      </c>
    </row>
    <row r="20" spans="1:16" ht="27.75">
      <c r="A20" s="99"/>
      <c r="B20" s="101" t="s">
        <v>161</v>
      </c>
      <c r="C20" s="7" t="s">
        <v>27</v>
      </c>
      <c r="D20" s="7">
        <v>5</v>
      </c>
      <c r="E20" s="7">
        <v>4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2">
        <f t="shared" si="0"/>
        <v>5</v>
      </c>
      <c r="O20" s="62">
        <f t="shared" si="1"/>
        <v>4</v>
      </c>
      <c r="P20" s="62">
        <f t="shared" si="2"/>
        <v>9</v>
      </c>
    </row>
    <row r="21" spans="1:16" ht="27.75">
      <c r="A21" s="99"/>
      <c r="B21" s="102" t="s">
        <v>161</v>
      </c>
      <c r="C21" s="7" t="s">
        <v>68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2">
        <f t="shared" si="0"/>
        <v>0</v>
      </c>
      <c r="O21" s="62">
        <f t="shared" si="1"/>
        <v>0</v>
      </c>
      <c r="P21" s="62">
        <f t="shared" si="2"/>
        <v>0</v>
      </c>
    </row>
    <row r="22" spans="1:16" ht="27.75">
      <c r="A22" s="99"/>
      <c r="B22" s="101" t="s">
        <v>162</v>
      </c>
      <c r="C22" s="7" t="s">
        <v>27</v>
      </c>
      <c r="D22" s="7">
        <v>5</v>
      </c>
      <c r="E22" s="7">
        <v>3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62">
        <f t="shared" si="0"/>
        <v>5</v>
      </c>
      <c r="O22" s="62">
        <f t="shared" si="1"/>
        <v>3</v>
      </c>
      <c r="P22" s="62">
        <f t="shared" si="2"/>
        <v>8</v>
      </c>
    </row>
    <row r="23" spans="1:16" ht="27.75">
      <c r="A23" s="99"/>
      <c r="B23" s="102" t="s">
        <v>162</v>
      </c>
      <c r="C23" s="7" t="s">
        <v>68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62">
        <f t="shared" si="0"/>
        <v>0</v>
      </c>
      <c r="O23" s="62">
        <f t="shared" si="1"/>
        <v>0</v>
      </c>
      <c r="P23" s="62">
        <f t="shared" si="2"/>
        <v>0</v>
      </c>
    </row>
    <row r="24" spans="1:16" ht="27.75">
      <c r="A24" s="99"/>
      <c r="B24" s="101" t="s">
        <v>163</v>
      </c>
      <c r="C24" s="7" t="s">
        <v>27</v>
      </c>
      <c r="D24" s="7">
        <v>10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62">
        <f t="shared" si="0"/>
        <v>10</v>
      </c>
      <c r="O24" s="62">
        <f t="shared" si="1"/>
        <v>0</v>
      </c>
      <c r="P24" s="62">
        <f t="shared" si="2"/>
        <v>10</v>
      </c>
    </row>
    <row r="25" spans="1:16" ht="27.75">
      <c r="A25" s="99"/>
      <c r="B25" s="102" t="s">
        <v>163</v>
      </c>
      <c r="C25" s="7" t="s">
        <v>68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62">
        <f t="shared" si="0"/>
        <v>0</v>
      </c>
      <c r="O25" s="62">
        <f t="shared" si="1"/>
        <v>0</v>
      </c>
      <c r="P25" s="62">
        <f t="shared" si="2"/>
        <v>0</v>
      </c>
    </row>
    <row r="26" spans="1:16" ht="27.75">
      <c r="A26" s="99"/>
      <c r="B26" s="101" t="s">
        <v>164</v>
      </c>
      <c r="C26" s="7" t="s">
        <v>27</v>
      </c>
      <c r="D26" s="7">
        <v>6</v>
      </c>
      <c r="E26" s="7">
        <v>3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62">
        <f t="shared" si="0"/>
        <v>6</v>
      </c>
      <c r="O26" s="62">
        <f t="shared" si="1"/>
        <v>3</v>
      </c>
      <c r="P26" s="62">
        <f t="shared" si="2"/>
        <v>9</v>
      </c>
    </row>
    <row r="27" spans="1:16" ht="27.75">
      <c r="A27" s="99"/>
      <c r="B27" s="102" t="s">
        <v>164</v>
      </c>
      <c r="C27" s="7" t="s">
        <v>68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62">
        <f t="shared" si="0"/>
        <v>0</v>
      </c>
      <c r="O27" s="62">
        <f t="shared" si="1"/>
        <v>0</v>
      </c>
      <c r="P27" s="62">
        <f t="shared" si="2"/>
        <v>0</v>
      </c>
    </row>
    <row r="28" spans="1:16" ht="27.75">
      <c r="A28" s="99"/>
      <c r="B28" s="103" t="s">
        <v>147</v>
      </c>
      <c r="C28" s="62" t="s">
        <v>27</v>
      </c>
      <c r="D28" s="62">
        <f>D26+D24+D22+D20+D18+D16+D14</f>
        <v>54</v>
      </c>
      <c r="E28" s="62">
        <f aca="true" t="shared" si="3" ref="E28:M29">E26+E24+E22+E20+E18+E16+E14</f>
        <v>17</v>
      </c>
      <c r="F28" s="62">
        <f t="shared" si="3"/>
        <v>0</v>
      </c>
      <c r="G28" s="62">
        <f t="shared" si="3"/>
        <v>0</v>
      </c>
      <c r="H28" s="62">
        <f t="shared" si="3"/>
        <v>0</v>
      </c>
      <c r="I28" s="62">
        <f t="shared" si="3"/>
        <v>0</v>
      </c>
      <c r="J28" s="62">
        <f t="shared" si="3"/>
        <v>0</v>
      </c>
      <c r="K28" s="62">
        <f t="shared" si="3"/>
        <v>0</v>
      </c>
      <c r="L28" s="62">
        <f t="shared" si="3"/>
        <v>0</v>
      </c>
      <c r="M28" s="62">
        <f t="shared" si="3"/>
        <v>0</v>
      </c>
      <c r="N28" s="62">
        <f t="shared" si="0"/>
        <v>54</v>
      </c>
      <c r="O28" s="62">
        <f t="shared" si="1"/>
        <v>17</v>
      </c>
      <c r="P28" s="62">
        <f t="shared" si="2"/>
        <v>71</v>
      </c>
    </row>
    <row r="29" spans="1:16" ht="27.75">
      <c r="A29" s="100"/>
      <c r="B29" s="104" t="s">
        <v>147</v>
      </c>
      <c r="C29" s="62" t="s">
        <v>68</v>
      </c>
      <c r="D29" s="62">
        <f>D27+D25+D23+D21+D19+D17+D15</f>
        <v>4</v>
      </c>
      <c r="E29" s="62">
        <f t="shared" si="3"/>
        <v>0</v>
      </c>
      <c r="F29" s="62">
        <f t="shared" si="3"/>
        <v>0</v>
      </c>
      <c r="G29" s="62">
        <f t="shared" si="3"/>
        <v>0</v>
      </c>
      <c r="H29" s="62">
        <f t="shared" si="3"/>
        <v>0</v>
      </c>
      <c r="I29" s="62">
        <f t="shared" si="3"/>
        <v>0</v>
      </c>
      <c r="J29" s="62">
        <f t="shared" si="3"/>
        <v>0</v>
      </c>
      <c r="K29" s="62">
        <f t="shared" si="3"/>
        <v>0</v>
      </c>
      <c r="L29" s="62">
        <f t="shared" si="3"/>
        <v>0</v>
      </c>
      <c r="M29" s="62">
        <f t="shared" si="3"/>
        <v>0</v>
      </c>
      <c r="N29" s="62">
        <f t="shared" si="0"/>
        <v>4</v>
      </c>
      <c r="O29" s="62">
        <f t="shared" si="1"/>
        <v>0</v>
      </c>
      <c r="P29" s="62">
        <f t="shared" si="2"/>
        <v>4</v>
      </c>
    </row>
    <row r="30" spans="1:16" ht="27.75">
      <c r="A30" s="116" t="s">
        <v>187</v>
      </c>
      <c r="B30" s="116"/>
      <c r="C30" s="7" t="s">
        <v>27</v>
      </c>
      <c r="D30" s="7">
        <v>40</v>
      </c>
      <c r="E30" s="7">
        <v>17</v>
      </c>
      <c r="F30" s="7">
        <v>0</v>
      </c>
      <c r="G30" s="7">
        <v>1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62">
        <f t="shared" si="0"/>
        <v>40</v>
      </c>
      <c r="O30" s="62">
        <f t="shared" si="1"/>
        <v>18</v>
      </c>
      <c r="P30" s="62">
        <f t="shared" si="2"/>
        <v>58</v>
      </c>
    </row>
    <row r="31" spans="1:16" ht="27.75">
      <c r="A31" s="116"/>
      <c r="B31" s="116"/>
      <c r="C31" s="7" t="s">
        <v>68</v>
      </c>
      <c r="D31" s="7">
        <v>10</v>
      </c>
      <c r="E31" s="7">
        <v>6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62">
        <f t="shared" si="0"/>
        <v>10</v>
      </c>
      <c r="O31" s="62">
        <f t="shared" si="1"/>
        <v>6</v>
      </c>
      <c r="P31" s="62">
        <f t="shared" si="2"/>
        <v>16</v>
      </c>
    </row>
    <row r="32" spans="1:16" ht="27.75">
      <c r="A32" s="116" t="s">
        <v>188</v>
      </c>
      <c r="B32" s="116"/>
      <c r="C32" s="7" t="s">
        <v>27</v>
      </c>
      <c r="D32" s="7">
        <v>10</v>
      </c>
      <c r="E32" s="7">
        <v>20</v>
      </c>
      <c r="F32" s="7">
        <v>0</v>
      </c>
      <c r="G32" s="7">
        <v>1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62">
        <f t="shared" si="0"/>
        <v>10</v>
      </c>
      <c r="O32" s="62">
        <f t="shared" si="1"/>
        <v>21</v>
      </c>
      <c r="P32" s="62">
        <f t="shared" si="2"/>
        <v>31</v>
      </c>
    </row>
    <row r="33" spans="1:16" ht="27.75">
      <c r="A33" s="116"/>
      <c r="B33" s="116"/>
      <c r="C33" s="7" t="s">
        <v>68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62">
        <f t="shared" si="0"/>
        <v>0</v>
      </c>
      <c r="O33" s="62">
        <f t="shared" si="1"/>
        <v>0</v>
      </c>
      <c r="P33" s="62">
        <f t="shared" si="2"/>
        <v>0</v>
      </c>
    </row>
    <row r="34" spans="1:16" ht="27.75">
      <c r="A34" s="181" t="s">
        <v>238</v>
      </c>
      <c r="B34" s="101" t="s">
        <v>239</v>
      </c>
      <c r="C34" s="7" t="s">
        <v>27</v>
      </c>
      <c r="D34" s="7">
        <v>8</v>
      </c>
      <c r="E34" s="7">
        <v>2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62">
        <f t="shared" si="0"/>
        <v>8</v>
      </c>
      <c r="O34" s="62">
        <f t="shared" si="1"/>
        <v>2</v>
      </c>
      <c r="P34" s="62">
        <f t="shared" si="2"/>
        <v>10</v>
      </c>
    </row>
    <row r="35" spans="1:16" ht="27.75">
      <c r="A35" s="182"/>
      <c r="B35" s="102" t="s">
        <v>239</v>
      </c>
      <c r="C35" s="7" t="s">
        <v>68</v>
      </c>
      <c r="D35" s="7">
        <v>3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2">
        <f t="shared" si="0"/>
        <v>3</v>
      </c>
      <c r="O35" s="62">
        <f t="shared" si="1"/>
        <v>0</v>
      </c>
      <c r="P35" s="62">
        <f t="shared" si="2"/>
        <v>3</v>
      </c>
    </row>
    <row r="36" spans="1:16" ht="27.75">
      <c r="A36" s="182"/>
      <c r="B36" s="101" t="s">
        <v>166</v>
      </c>
      <c r="C36" s="7" t="s">
        <v>27</v>
      </c>
      <c r="D36" s="7">
        <v>12</v>
      </c>
      <c r="E36" s="7">
        <v>3</v>
      </c>
      <c r="F36" s="7">
        <v>1</v>
      </c>
      <c r="G36" s="7">
        <v>0</v>
      </c>
      <c r="H36" s="7">
        <v>0</v>
      </c>
      <c r="I36" s="7">
        <v>0</v>
      </c>
      <c r="J36" s="7">
        <v>1</v>
      </c>
      <c r="K36" s="7">
        <v>0</v>
      </c>
      <c r="L36" s="7">
        <v>0</v>
      </c>
      <c r="M36" s="7">
        <v>0</v>
      </c>
      <c r="N36" s="62">
        <f t="shared" si="0"/>
        <v>14</v>
      </c>
      <c r="O36" s="62">
        <f t="shared" si="1"/>
        <v>3</v>
      </c>
      <c r="P36" s="62">
        <f t="shared" si="2"/>
        <v>17</v>
      </c>
    </row>
    <row r="37" spans="1:16" ht="27.75">
      <c r="A37" s="182"/>
      <c r="B37" s="102" t="s">
        <v>166</v>
      </c>
      <c r="C37" s="7" t="s">
        <v>68</v>
      </c>
      <c r="D37" s="7">
        <v>2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62">
        <f t="shared" si="0"/>
        <v>2</v>
      </c>
      <c r="O37" s="62">
        <f t="shared" si="1"/>
        <v>0</v>
      </c>
      <c r="P37" s="62">
        <f t="shared" si="2"/>
        <v>2</v>
      </c>
    </row>
    <row r="38" spans="1:16" ht="27.75">
      <c r="A38" s="182"/>
      <c r="B38" s="101" t="s">
        <v>167</v>
      </c>
      <c r="C38" s="7" t="s">
        <v>27</v>
      </c>
      <c r="D38" s="7">
        <v>8</v>
      </c>
      <c r="E38" s="7">
        <v>3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62">
        <f t="shared" si="0"/>
        <v>8</v>
      </c>
      <c r="O38" s="62">
        <f t="shared" si="1"/>
        <v>3</v>
      </c>
      <c r="P38" s="62">
        <f t="shared" si="2"/>
        <v>11</v>
      </c>
    </row>
    <row r="39" spans="1:16" ht="27.75">
      <c r="A39" s="182"/>
      <c r="B39" s="102" t="s">
        <v>167</v>
      </c>
      <c r="C39" s="7" t="s">
        <v>68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62">
        <f t="shared" si="0"/>
        <v>0</v>
      </c>
      <c r="O39" s="62">
        <f t="shared" si="1"/>
        <v>0</v>
      </c>
      <c r="P39" s="62">
        <f t="shared" si="2"/>
        <v>0</v>
      </c>
    </row>
    <row r="40" spans="1:16" ht="27.75">
      <c r="A40" s="182"/>
      <c r="B40" s="101" t="s">
        <v>168</v>
      </c>
      <c r="C40" s="7" t="s">
        <v>27</v>
      </c>
      <c r="D40" s="7">
        <v>14</v>
      </c>
      <c r="E40" s="7">
        <v>1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62">
        <f t="shared" si="0"/>
        <v>14</v>
      </c>
      <c r="O40" s="62">
        <f t="shared" si="1"/>
        <v>1</v>
      </c>
      <c r="P40" s="62">
        <f t="shared" si="2"/>
        <v>15</v>
      </c>
    </row>
    <row r="41" spans="1:16" ht="27.75">
      <c r="A41" s="182"/>
      <c r="B41" s="102" t="s">
        <v>168</v>
      </c>
      <c r="C41" s="7" t="s">
        <v>68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62">
        <f t="shared" si="0"/>
        <v>0</v>
      </c>
      <c r="O41" s="62">
        <f t="shared" si="1"/>
        <v>0</v>
      </c>
      <c r="P41" s="62">
        <f t="shared" si="2"/>
        <v>0</v>
      </c>
    </row>
    <row r="42" spans="1:16" ht="27.75">
      <c r="A42" s="182"/>
      <c r="B42" s="101" t="s">
        <v>169</v>
      </c>
      <c r="C42" s="7" t="s">
        <v>27</v>
      </c>
      <c r="D42" s="7">
        <v>10</v>
      </c>
      <c r="E42" s="7">
        <v>2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1</v>
      </c>
      <c r="L42" s="7">
        <v>0</v>
      </c>
      <c r="M42" s="7">
        <v>0</v>
      </c>
      <c r="N42" s="62">
        <f t="shared" si="0"/>
        <v>10</v>
      </c>
      <c r="O42" s="62">
        <f t="shared" si="1"/>
        <v>3</v>
      </c>
      <c r="P42" s="62">
        <f t="shared" si="2"/>
        <v>13</v>
      </c>
    </row>
    <row r="43" spans="1:16" ht="27.75">
      <c r="A43" s="182"/>
      <c r="B43" s="102" t="s">
        <v>169</v>
      </c>
      <c r="C43" s="7" t="s">
        <v>68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62">
        <f t="shared" si="0"/>
        <v>0</v>
      </c>
      <c r="O43" s="62">
        <f t="shared" si="1"/>
        <v>0</v>
      </c>
      <c r="P43" s="62">
        <f t="shared" si="2"/>
        <v>0</v>
      </c>
    </row>
    <row r="44" spans="1:16" ht="27.75">
      <c r="A44" s="182"/>
      <c r="B44" s="101" t="s">
        <v>170</v>
      </c>
      <c r="C44" s="7" t="s">
        <v>27</v>
      </c>
      <c r="D44" s="7">
        <v>11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62">
        <f t="shared" si="0"/>
        <v>11</v>
      </c>
      <c r="O44" s="62">
        <f t="shared" si="1"/>
        <v>0</v>
      </c>
      <c r="P44" s="62">
        <f t="shared" si="2"/>
        <v>11</v>
      </c>
    </row>
    <row r="45" spans="1:16" ht="27.75">
      <c r="A45" s="182"/>
      <c r="B45" s="102" t="s">
        <v>170</v>
      </c>
      <c r="C45" s="7" t="s">
        <v>68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2">
        <f t="shared" si="0"/>
        <v>0</v>
      </c>
      <c r="O45" s="62">
        <f t="shared" si="1"/>
        <v>0</v>
      </c>
      <c r="P45" s="62">
        <f t="shared" si="2"/>
        <v>0</v>
      </c>
    </row>
    <row r="46" spans="1:16" ht="27.75">
      <c r="A46" s="182"/>
      <c r="B46" s="103" t="s">
        <v>147</v>
      </c>
      <c r="C46" s="62" t="s">
        <v>27</v>
      </c>
      <c r="D46" s="20">
        <f aca="true" t="shared" si="4" ref="D46:M46">D44+D42+D40+D38+D36+D34</f>
        <v>63</v>
      </c>
      <c r="E46" s="20">
        <f t="shared" si="4"/>
        <v>11</v>
      </c>
      <c r="F46" s="20">
        <f t="shared" si="4"/>
        <v>1</v>
      </c>
      <c r="G46" s="20">
        <f t="shared" si="4"/>
        <v>0</v>
      </c>
      <c r="H46" s="20">
        <f t="shared" si="4"/>
        <v>0</v>
      </c>
      <c r="I46" s="20">
        <f t="shared" si="4"/>
        <v>0</v>
      </c>
      <c r="J46" s="20">
        <f t="shared" si="4"/>
        <v>1</v>
      </c>
      <c r="K46" s="20">
        <f t="shared" si="4"/>
        <v>1</v>
      </c>
      <c r="L46" s="20">
        <f t="shared" si="4"/>
        <v>0</v>
      </c>
      <c r="M46" s="20">
        <f t="shared" si="4"/>
        <v>0</v>
      </c>
      <c r="N46" s="62">
        <f t="shared" si="0"/>
        <v>65</v>
      </c>
      <c r="O46" s="62">
        <f t="shared" si="1"/>
        <v>12</v>
      </c>
      <c r="P46" s="62">
        <f t="shared" si="2"/>
        <v>77</v>
      </c>
    </row>
    <row r="47" spans="1:16" ht="27.75">
      <c r="A47" s="183"/>
      <c r="B47" s="104" t="s">
        <v>147</v>
      </c>
      <c r="C47" s="62" t="s">
        <v>68</v>
      </c>
      <c r="D47" s="20">
        <f aca="true" t="shared" si="5" ref="D47:M47">D45+D43+D41+D39+D37+D35</f>
        <v>5</v>
      </c>
      <c r="E47" s="20">
        <f t="shared" si="5"/>
        <v>0</v>
      </c>
      <c r="F47" s="20">
        <f t="shared" si="5"/>
        <v>0</v>
      </c>
      <c r="G47" s="20">
        <f t="shared" si="5"/>
        <v>0</v>
      </c>
      <c r="H47" s="20">
        <f t="shared" si="5"/>
        <v>0</v>
      </c>
      <c r="I47" s="20">
        <f t="shared" si="5"/>
        <v>0</v>
      </c>
      <c r="J47" s="20">
        <f t="shared" si="5"/>
        <v>0</v>
      </c>
      <c r="K47" s="20">
        <f t="shared" si="5"/>
        <v>0</v>
      </c>
      <c r="L47" s="20">
        <f t="shared" si="5"/>
        <v>0</v>
      </c>
      <c r="M47" s="20">
        <f t="shared" si="5"/>
        <v>0</v>
      </c>
      <c r="N47" s="62">
        <f t="shared" si="0"/>
        <v>5</v>
      </c>
      <c r="O47" s="62">
        <f t="shared" si="1"/>
        <v>0</v>
      </c>
      <c r="P47" s="62">
        <f t="shared" si="2"/>
        <v>5</v>
      </c>
    </row>
    <row r="48" spans="1:16" ht="27.75">
      <c r="A48" s="172" t="s">
        <v>37</v>
      </c>
      <c r="B48" s="173"/>
      <c r="C48" s="8" t="s">
        <v>314</v>
      </c>
      <c r="D48" s="7">
        <v>58</v>
      </c>
      <c r="E48" s="7">
        <v>21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62">
        <f t="shared" si="0"/>
        <v>58</v>
      </c>
      <c r="O48" s="62">
        <f t="shared" si="1"/>
        <v>21</v>
      </c>
      <c r="P48" s="62">
        <f t="shared" si="2"/>
        <v>79</v>
      </c>
    </row>
    <row r="49" spans="1:16" ht="27.75">
      <c r="A49" s="174"/>
      <c r="B49" s="175"/>
      <c r="C49" s="8" t="s">
        <v>27</v>
      </c>
      <c r="D49" s="7">
        <v>51</v>
      </c>
      <c r="E49" s="7">
        <v>26</v>
      </c>
      <c r="F49" s="7">
        <v>0</v>
      </c>
      <c r="G49" s="7">
        <v>0</v>
      </c>
      <c r="H49" s="7">
        <v>0</v>
      </c>
      <c r="I49" s="7">
        <v>0</v>
      </c>
      <c r="J49" s="7">
        <v>2</v>
      </c>
      <c r="K49" s="7">
        <v>0</v>
      </c>
      <c r="L49" s="7">
        <v>0</v>
      </c>
      <c r="M49" s="7">
        <v>0</v>
      </c>
      <c r="N49" s="62">
        <f t="shared" si="0"/>
        <v>53</v>
      </c>
      <c r="O49" s="62">
        <f t="shared" si="1"/>
        <v>26</v>
      </c>
      <c r="P49" s="62">
        <f t="shared" si="2"/>
        <v>79</v>
      </c>
    </row>
    <row r="50" spans="1:16" ht="27.75">
      <c r="A50" s="176"/>
      <c r="B50" s="177"/>
      <c r="C50" s="8" t="s">
        <v>68</v>
      </c>
      <c r="D50" s="7">
        <v>41</v>
      </c>
      <c r="E50" s="7">
        <v>13</v>
      </c>
      <c r="F50" s="7">
        <v>3</v>
      </c>
      <c r="G50" s="7">
        <v>0</v>
      </c>
      <c r="H50" s="7">
        <v>0</v>
      </c>
      <c r="I50" s="7">
        <v>0</v>
      </c>
      <c r="J50" s="7">
        <v>7</v>
      </c>
      <c r="K50" s="7">
        <v>2</v>
      </c>
      <c r="L50" s="7">
        <v>0</v>
      </c>
      <c r="M50" s="7">
        <v>0</v>
      </c>
      <c r="N50" s="62">
        <f t="shared" si="0"/>
        <v>51</v>
      </c>
      <c r="O50" s="62">
        <f t="shared" si="1"/>
        <v>15</v>
      </c>
      <c r="P50" s="62">
        <f t="shared" si="2"/>
        <v>66</v>
      </c>
    </row>
    <row r="51" spans="1:16" ht="27.75">
      <c r="A51" s="181" t="s">
        <v>241</v>
      </c>
      <c r="B51" s="101" t="s">
        <v>240</v>
      </c>
      <c r="C51" s="8" t="s">
        <v>27</v>
      </c>
      <c r="D51" s="7">
        <v>17</v>
      </c>
      <c r="E51" s="7">
        <v>17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62">
        <f t="shared" si="0"/>
        <v>17</v>
      </c>
      <c r="O51" s="62">
        <f t="shared" si="1"/>
        <v>17</v>
      </c>
      <c r="P51" s="62">
        <f t="shared" si="2"/>
        <v>34</v>
      </c>
    </row>
    <row r="52" spans="1:16" ht="27.75">
      <c r="A52" s="184"/>
      <c r="B52" s="102" t="s">
        <v>240</v>
      </c>
      <c r="C52" s="8" t="s">
        <v>68</v>
      </c>
      <c r="D52" s="7">
        <v>1</v>
      </c>
      <c r="E52" s="7">
        <v>3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62">
        <f t="shared" si="0"/>
        <v>2</v>
      </c>
      <c r="O52" s="62">
        <f t="shared" si="1"/>
        <v>3</v>
      </c>
      <c r="P52" s="62">
        <f t="shared" si="2"/>
        <v>5</v>
      </c>
    </row>
    <row r="53" spans="1:16" ht="27.75">
      <c r="A53" s="184"/>
      <c r="B53" s="101" t="s">
        <v>190</v>
      </c>
      <c r="C53" s="8" t="s">
        <v>27</v>
      </c>
      <c r="D53" s="7">
        <v>16</v>
      </c>
      <c r="E53" s="7">
        <v>7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1</v>
      </c>
      <c r="L53" s="7">
        <v>0</v>
      </c>
      <c r="M53" s="7">
        <v>0</v>
      </c>
      <c r="N53" s="62">
        <f t="shared" si="0"/>
        <v>16</v>
      </c>
      <c r="O53" s="62">
        <f t="shared" si="1"/>
        <v>8</v>
      </c>
      <c r="P53" s="62">
        <f t="shared" si="2"/>
        <v>24</v>
      </c>
    </row>
    <row r="54" spans="1:16" ht="27.75">
      <c r="A54" s="184"/>
      <c r="B54" s="102" t="s">
        <v>190</v>
      </c>
      <c r="C54" s="8" t="s">
        <v>68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62">
        <f t="shared" si="0"/>
        <v>0</v>
      </c>
      <c r="O54" s="62">
        <f t="shared" si="1"/>
        <v>0</v>
      </c>
      <c r="P54" s="62">
        <f t="shared" si="2"/>
        <v>0</v>
      </c>
    </row>
    <row r="55" spans="1:16" ht="27.75">
      <c r="A55" s="184"/>
      <c r="B55" s="101" t="s">
        <v>185</v>
      </c>
      <c r="C55" s="8" t="s">
        <v>27</v>
      </c>
      <c r="D55" s="7">
        <v>8</v>
      </c>
      <c r="E55" s="7">
        <v>10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62">
        <f t="shared" si="0"/>
        <v>8</v>
      </c>
      <c r="O55" s="62">
        <f t="shared" si="1"/>
        <v>10</v>
      </c>
      <c r="P55" s="62">
        <f t="shared" si="2"/>
        <v>18</v>
      </c>
    </row>
    <row r="56" spans="1:16" ht="27.75">
      <c r="A56" s="184"/>
      <c r="B56" s="102" t="s">
        <v>185</v>
      </c>
      <c r="C56" s="8" t="s">
        <v>68</v>
      </c>
      <c r="D56" s="7">
        <v>0</v>
      </c>
      <c r="E56" s="7">
        <v>1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62">
        <f t="shared" si="0"/>
        <v>0</v>
      </c>
      <c r="O56" s="62">
        <f t="shared" si="1"/>
        <v>1</v>
      </c>
      <c r="P56" s="62">
        <f t="shared" si="2"/>
        <v>1</v>
      </c>
    </row>
    <row r="57" spans="1:16" ht="27.75">
      <c r="A57" s="184"/>
      <c r="B57" s="101" t="s">
        <v>186</v>
      </c>
      <c r="C57" s="8" t="s">
        <v>27</v>
      </c>
      <c r="D57" s="7">
        <v>5</v>
      </c>
      <c r="E57" s="7">
        <v>5</v>
      </c>
      <c r="F57" s="7">
        <v>0</v>
      </c>
      <c r="G57" s="7">
        <v>0</v>
      </c>
      <c r="H57" s="7">
        <v>0</v>
      </c>
      <c r="I57" s="7">
        <v>0</v>
      </c>
      <c r="J57" s="7">
        <v>2</v>
      </c>
      <c r="K57" s="7">
        <v>0</v>
      </c>
      <c r="L57" s="7">
        <v>0</v>
      </c>
      <c r="M57" s="7">
        <v>0</v>
      </c>
      <c r="N57" s="62">
        <f t="shared" si="0"/>
        <v>7</v>
      </c>
      <c r="O57" s="62">
        <f t="shared" si="1"/>
        <v>5</v>
      </c>
      <c r="P57" s="62">
        <f t="shared" si="2"/>
        <v>12</v>
      </c>
    </row>
    <row r="58" spans="1:16" ht="27.75">
      <c r="A58" s="184"/>
      <c r="B58" s="102" t="s">
        <v>186</v>
      </c>
      <c r="C58" s="8" t="s">
        <v>68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62">
        <f t="shared" si="0"/>
        <v>0</v>
      </c>
      <c r="O58" s="62">
        <f t="shared" si="1"/>
        <v>0</v>
      </c>
      <c r="P58" s="62">
        <f t="shared" si="2"/>
        <v>0</v>
      </c>
    </row>
    <row r="59" spans="1:16" ht="27.75">
      <c r="A59" s="184"/>
      <c r="B59" s="101" t="s">
        <v>174</v>
      </c>
      <c r="C59" s="8" t="s">
        <v>27</v>
      </c>
      <c r="D59" s="7">
        <v>1</v>
      </c>
      <c r="E59" s="7">
        <v>10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62">
        <f t="shared" si="0"/>
        <v>1</v>
      </c>
      <c r="O59" s="62">
        <f t="shared" si="1"/>
        <v>10</v>
      </c>
      <c r="P59" s="62">
        <f t="shared" si="2"/>
        <v>11</v>
      </c>
    </row>
    <row r="60" spans="1:16" ht="27.75">
      <c r="A60" s="184"/>
      <c r="B60" s="102" t="s">
        <v>174</v>
      </c>
      <c r="C60" s="8" t="s">
        <v>68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62">
        <f t="shared" si="0"/>
        <v>0</v>
      </c>
      <c r="O60" s="62">
        <f t="shared" si="1"/>
        <v>0</v>
      </c>
      <c r="P60" s="62">
        <f t="shared" si="2"/>
        <v>0</v>
      </c>
    </row>
    <row r="61" spans="1:16" ht="27.75">
      <c r="A61" s="184"/>
      <c r="B61" s="103" t="s">
        <v>147</v>
      </c>
      <c r="C61" s="10" t="s">
        <v>314</v>
      </c>
      <c r="D61" s="74" t="s">
        <v>315</v>
      </c>
      <c r="E61" s="74" t="s">
        <v>316</v>
      </c>
      <c r="F61" s="74" t="s">
        <v>189</v>
      </c>
      <c r="G61" s="74" t="s">
        <v>189</v>
      </c>
      <c r="H61" s="74" t="s">
        <v>189</v>
      </c>
      <c r="I61" s="74" t="s">
        <v>189</v>
      </c>
      <c r="J61" s="74" t="s">
        <v>189</v>
      </c>
      <c r="K61" s="74" t="s">
        <v>189</v>
      </c>
      <c r="L61" s="74" t="s">
        <v>189</v>
      </c>
      <c r="M61" s="74" t="s">
        <v>189</v>
      </c>
      <c r="N61" s="62">
        <f t="shared" si="0"/>
        <v>63</v>
      </c>
      <c r="O61" s="62">
        <f t="shared" si="1"/>
        <v>36</v>
      </c>
      <c r="P61" s="62">
        <f t="shared" si="2"/>
        <v>99</v>
      </c>
    </row>
    <row r="62" spans="1:16" ht="27.75">
      <c r="A62" s="184"/>
      <c r="B62" s="178"/>
      <c r="C62" s="10" t="s">
        <v>27</v>
      </c>
      <c r="D62" s="74">
        <f aca="true" t="shared" si="6" ref="D62:M62">D59+D57+D55+D53+D51</f>
        <v>47</v>
      </c>
      <c r="E62" s="74">
        <f t="shared" si="6"/>
        <v>49</v>
      </c>
      <c r="F62" s="74">
        <f t="shared" si="6"/>
        <v>0</v>
      </c>
      <c r="G62" s="74">
        <f t="shared" si="6"/>
        <v>0</v>
      </c>
      <c r="H62" s="74">
        <f t="shared" si="6"/>
        <v>0</v>
      </c>
      <c r="I62" s="74">
        <f t="shared" si="6"/>
        <v>0</v>
      </c>
      <c r="J62" s="74">
        <f t="shared" si="6"/>
        <v>2</v>
      </c>
      <c r="K62" s="74">
        <f t="shared" si="6"/>
        <v>1</v>
      </c>
      <c r="L62" s="74">
        <f t="shared" si="6"/>
        <v>0</v>
      </c>
      <c r="M62" s="74">
        <f t="shared" si="6"/>
        <v>0</v>
      </c>
      <c r="N62" s="62">
        <f t="shared" si="0"/>
        <v>49</v>
      </c>
      <c r="O62" s="62">
        <f t="shared" si="1"/>
        <v>50</v>
      </c>
      <c r="P62" s="62">
        <f t="shared" si="2"/>
        <v>99</v>
      </c>
    </row>
    <row r="63" spans="1:16" ht="27.75">
      <c r="A63" s="185"/>
      <c r="B63" s="104"/>
      <c r="C63" s="10" t="s">
        <v>68</v>
      </c>
      <c r="D63" s="75">
        <f>+D52+D54+D56+D58+D60</f>
        <v>1</v>
      </c>
      <c r="E63" s="75">
        <f>+E52+E54+E56+E58+E60</f>
        <v>4</v>
      </c>
      <c r="F63" s="75">
        <f aca="true" t="shared" si="7" ref="F63:M63">F60+F54+F52</f>
        <v>1</v>
      </c>
      <c r="G63" s="75">
        <f t="shared" si="7"/>
        <v>0</v>
      </c>
      <c r="H63" s="75">
        <f t="shared" si="7"/>
        <v>0</v>
      </c>
      <c r="I63" s="75">
        <f t="shared" si="7"/>
        <v>0</v>
      </c>
      <c r="J63" s="75">
        <f t="shared" si="7"/>
        <v>0</v>
      </c>
      <c r="K63" s="75">
        <f t="shared" si="7"/>
        <v>0</v>
      </c>
      <c r="L63" s="75">
        <f t="shared" si="7"/>
        <v>0</v>
      </c>
      <c r="M63" s="75">
        <f t="shared" si="7"/>
        <v>0</v>
      </c>
      <c r="N63" s="62">
        <f t="shared" si="0"/>
        <v>2</v>
      </c>
      <c r="O63" s="62">
        <f t="shared" si="1"/>
        <v>4</v>
      </c>
      <c r="P63" s="62">
        <f t="shared" si="2"/>
        <v>6</v>
      </c>
    </row>
    <row r="64" spans="1:16" ht="27.75">
      <c r="A64" s="181" t="s">
        <v>245</v>
      </c>
      <c r="B64" s="101" t="s">
        <v>243</v>
      </c>
      <c r="C64" s="8" t="s">
        <v>27</v>
      </c>
      <c r="D64" s="7">
        <v>43</v>
      </c>
      <c r="E64" s="7">
        <v>34</v>
      </c>
      <c r="F64" s="7">
        <v>1</v>
      </c>
      <c r="G64" s="7">
        <v>0</v>
      </c>
      <c r="H64" s="7">
        <v>0</v>
      </c>
      <c r="I64" s="7">
        <v>0</v>
      </c>
      <c r="J64" s="7">
        <v>1</v>
      </c>
      <c r="K64" s="7">
        <v>0</v>
      </c>
      <c r="L64" s="7">
        <v>0</v>
      </c>
      <c r="M64" s="7">
        <v>0</v>
      </c>
      <c r="N64" s="62">
        <f t="shared" si="0"/>
        <v>45</v>
      </c>
      <c r="O64" s="62">
        <f t="shared" si="1"/>
        <v>34</v>
      </c>
      <c r="P64" s="62">
        <f t="shared" si="2"/>
        <v>79</v>
      </c>
    </row>
    <row r="65" spans="1:16" ht="27.75">
      <c r="A65" s="182"/>
      <c r="B65" s="102" t="s">
        <v>244</v>
      </c>
      <c r="C65" s="8" t="s">
        <v>68</v>
      </c>
      <c r="D65" s="7">
        <v>6</v>
      </c>
      <c r="E65" s="7">
        <v>6</v>
      </c>
      <c r="F65" s="7">
        <v>0</v>
      </c>
      <c r="G65" s="7">
        <v>0</v>
      </c>
      <c r="H65" s="7">
        <v>0</v>
      </c>
      <c r="I65" s="7">
        <v>0</v>
      </c>
      <c r="J65" s="7">
        <v>1</v>
      </c>
      <c r="K65" s="7">
        <v>1</v>
      </c>
      <c r="L65" s="7">
        <v>0</v>
      </c>
      <c r="M65" s="7">
        <v>0</v>
      </c>
      <c r="N65" s="62">
        <f t="shared" si="0"/>
        <v>7</v>
      </c>
      <c r="O65" s="62">
        <f t="shared" si="1"/>
        <v>7</v>
      </c>
      <c r="P65" s="62">
        <f t="shared" si="2"/>
        <v>14</v>
      </c>
    </row>
    <row r="66" spans="1:16" ht="27.75">
      <c r="A66" s="182"/>
      <c r="B66" s="101" t="s">
        <v>119</v>
      </c>
      <c r="C66" s="8" t="s">
        <v>27</v>
      </c>
      <c r="D66" s="7">
        <v>30</v>
      </c>
      <c r="E66" s="7">
        <v>18</v>
      </c>
      <c r="F66" s="7">
        <v>0</v>
      </c>
      <c r="G66" s="7">
        <v>0</v>
      </c>
      <c r="H66" s="7">
        <v>0</v>
      </c>
      <c r="I66" s="7">
        <v>0</v>
      </c>
      <c r="J66" s="7">
        <v>1</v>
      </c>
      <c r="K66" s="7">
        <v>0</v>
      </c>
      <c r="L66" s="7">
        <v>0</v>
      </c>
      <c r="M66" s="7">
        <v>0</v>
      </c>
      <c r="N66" s="62">
        <f t="shared" si="0"/>
        <v>31</v>
      </c>
      <c r="O66" s="62">
        <f t="shared" si="1"/>
        <v>18</v>
      </c>
      <c r="P66" s="62">
        <f t="shared" si="2"/>
        <v>49</v>
      </c>
    </row>
    <row r="67" spans="1:16" ht="27.75">
      <c r="A67" s="182"/>
      <c r="B67" s="102" t="s">
        <v>119</v>
      </c>
      <c r="C67" s="8" t="s">
        <v>68</v>
      </c>
      <c r="D67" s="7">
        <v>4</v>
      </c>
      <c r="E67" s="7">
        <v>5</v>
      </c>
      <c r="F67" s="7">
        <v>0</v>
      </c>
      <c r="G67" s="7">
        <v>0</v>
      </c>
      <c r="H67" s="7">
        <v>0</v>
      </c>
      <c r="I67" s="7">
        <v>0</v>
      </c>
      <c r="J67" s="7">
        <v>1</v>
      </c>
      <c r="K67" s="7">
        <v>0</v>
      </c>
      <c r="L67" s="7">
        <v>0</v>
      </c>
      <c r="M67" s="7">
        <v>0</v>
      </c>
      <c r="N67" s="62">
        <f t="shared" si="0"/>
        <v>5</v>
      </c>
      <c r="O67" s="62">
        <f t="shared" si="1"/>
        <v>5</v>
      </c>
      <c r="P67" s="62">
        <f t="shared" si="2"/>
        <v>10</v>
      </c>
    </row>
    <row r="68" spans="1:16" ht="27.75">
      <c r="A68" s="182"/>
      <c r="B68" s="101" t="s">
        <v>176</v>
      </c>
      <c r="C68" s="8" t="s">
        <v>27</v>
      </c>
      <c r="D68" s="7">
        <v>51</v>
      </c>
      <c r="E68" s="7">
        <v>43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62">
        <f t="shared" si="0"/>
        <v>51</v>
      </c>
      <c r="O68" s="62">
        <f t="shared" si="1"/>
        <v>43</v>
      </c>
      <c r="P68" s="62">
        <f t="shared" si="2"/>
        <v>94</v>
      </c>
    </row>
    <row r="69" spans="1:16" ht="27.75">
      <c r="A69" s="182"/>
      <c r="B69" s="102" t="s">
        <v>176</v>
      </c>
      <c r="C69" s="8" t="s">
        <v>68</v>
      </c>
      <c r="D69" s="7">
        <v>14</v>
      </c>
      <c r="E69" s="7">
        <v>5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62">
        <f aca="true" t="shared" si="8" ref="N69:N94">L69+J69+H69+F69+D69</f>
        <v>14</v>
      </c>
      <c r="O69" s="62">
        <f aca="true" t="shared" si="9" ref="O69:O94">M69+K69+I69+G69+E69</f>
        <v>5</v>
      </c>
      <c r="P69" s="62">
        <f aca="true" t="shared" si="10" ref="P69:P94">O69+N69</f>
        <v>19</v>
      </c>
    </row>
    <row r="70" spans="1:16" ht="27.75">
      <c r="A70" s="182"/>
      <c r="B70" s="101" t="s">
        <v>177</v>
      </c>
      <c r="C70" s="8" t="s">
        <v>27</v>
      </c>
      <c r="D70" s="7">
        <v>18</v>
      </c>
      <c r="E70" s="7">
        <v>18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62">
        <f t="shared" si="8"/>
        <v>18</v>
      </c>
      <c r="O70" s="62">
        <f t="shared" si="9"/>
        <v>18</v>
      </c>
      <c r="P70" s="62">
        <f t="shared" si="10"/>
        <v>36</v>
      </c>
    </row>
    <row r="71" spans="1:16" ht="27.75">
      <c r="A71" s="182"/>
      <c r="B71" s="102" t="s">
        <v>177</v>
      </c>
      <c r="C71" s="8" t="s">
        <v>68</v>
      </c>
      <c r="D71" s="7">
        <v>9</v>
      </c>
      <c r="E71" s="7">
        <v>4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62">
        <f t="shared" si="8"/>
        <v>9</v>
      </c>
      <c r="O71" s="62">
        <f t="shared" si="9"/>
        <v>4</v>
      </c>
      <c r="P71" s="62">
        <f t="shared" si="10"/>
        <v>13</v>
      </c>
    </row>
    <row r="72" spans="1:16" ht="27.75">
      <c r="A72" s="182"/>
      <c r="B72" s="101" t="s">
        <v>178</v>
      </c>
      <c r="C72" s="8" t="s">
        <v>27</v>
      </c>
      <c r="D72" s="7">
        <v>14</v>
      </c>
      <c r="E72" s="7">
        <v>13</v>
      </c>
      <c r="F72" s="7">
        <v>0</v>
      </c>
      <c r="G72" s="7">
        <v>0</v>
      </c>
      <c r="H72" s="7">
        <v>0</v>
      </c>
      <c r="I72" s="7">
        <v>0</v>
      </c>
      <c r="J72" s="7">
        <v>1</v>
      </c>
      <c r="K72" s="7">
        <v>0</v>
      </c>
      <c r="L72" s="7">
        <v>0</v>
      </c>
      <c r="M72" s="7">
        <v>0</v>
      </c>
      <c r="N72" s="62">
        <f t="shared" si="8"/>
        <v>15</v>
      </c>
      <c r="O72" s="62">
        <f t="shared" si="9"/>
        <v>13</v>
      </c>
      <c r="P72" s="62">
        <f t="shared" si="10"/>
        <v>28</v>
      </c>
    </row>
    <row r="73" spans="1:16" ht="27.75">
      <c r="A73" s="182"/>
      <c r="B73" s="102" t="s">
        <v>178</v>
      </c>
      <c r="C73" s="8" t="s">
        <v>68</v>
      </c>
      <c r="D73" s="7">
        <v>1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62">
        <f t="shared" si="8"/>
        <v>1</v>
      </c>
      <c r="O73" s="62">
        <f t="shared" si="9"/>
        <v>0</v>
      </c>
      <c r="P73" s="62">
        <f t="shared" si="10"/>
        <v>1</v>
      </c>
    </row>
    <row r="74" spans="1:16" ht="27.75">
      <c r="A74" s="182"/>
      <c r="B74" s="101" t="s">
        <v>179</v>
      </c>
      <c r="C74" s="8" t="s">
        <v>27</v>
      </c>
      <c r="D74" s="7">
        <v>18</v>
      </c>
      <c r="E74" s="7">
        <v>21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2">
        <f t="shared" si="8"/>
        <v>18</v>
      </c>
      <c r="O74" s="62">
        <f t="shared" si="9"/>
        <v>21</v>
      </c>
      <c r="P74" s="62">
        <f t="shared" si="10"/>
        <v>39</v>
      </c>
    </row>
    <row r="75" spans="1:16" ht="27.75">
      <c r="A75" s="182"/>
      <c r="B75" s="102" t="s">
        <v>179</v>
      </c>
      <c r="C75" s="8" t="s">
        <v>68</v>
      </c>
      <c r="D75" s="7">
        <v>2</v>
      </c>
      <c r="E75" s="7">
        <v>1</v>
      </c>
      <c r="F75" s="7">
        <v>0</v>
      </c>
      <c r="G75" s="7">
        <v>0</v>
      </c>
      <c r="H75" s="7">
        <v>0</v>
      </c>
      <c r="I75" s="7">
        <v>0</v>
      </c>
      <c r="J75" s="7">
        <v>1</v>
      </c>
      <c r="K75" s="7">
        <v>0</v>
      </c>
      <c r="L75" s="7">
        <v>0</v>
      </c>
      <c r="M75" s="7">
        <v>0</v>
      </c>
      <c r="N75" s="62">
        <f t="shared" si="8"/>
        <v>3</v>
      </c>
      <c r="O75" s="62">
        <f t="shared" si="9"/>
        <v>1</v>
      </c>
      <c r="P75" s="62">
        <f t="shared" si="10"/>
        <v>4</v>
      </c>
    </row>
    <row r="76" spans="1:16" ht="27.75">
      <c r="A76" s="182"/>
      <c r="B76" s="103" t="s">
        <v>128</v>
      </c>
      <c r="C76" s="10" t="s">
        <v>27</v>
      </c>
      <c r="D76" s="76">
        <f>D74+D72+D70+D68+D66+D64</f>
        <v>174</v>
      </c>
      <c r="E76" s="76">
        <f aca="true" t="shared" si="11" ref="E76:M77">E74+E72+E70+E68+E66+E64</f>
        <v>147</v>
      </c>
      <c r="F76" s="76">
        <f t="shared" si="11"/>
        <v>1</v>
      </c>
      <c r="G76" s="76">
        <f t="shared" si="11"/>
        <v>0</v>
      </c>
      <c r="H76" s="76">
        <f t="shared" si="11"/>
        <v>0</v>
      </c>
      <c r="I76" s="76">
        <f t="shared" si="11"/>
        <v>0</v>
      </c>
      <c r="J76" s="76">
        <f t="shared" si="11"/>
        <v>3</v>
      </c>
      <c r="K76" s="76">
        <f t="shared" si="11"/>
        <v>0</v>
      </c>
      <c r="L76" s="76">
        <f t="shared" si="11"/>
        <v>0</v>
      </c>
      <c r="M76" s="76">
        <f t="shared" si="11"/>
        <v>0</v>
      </c>
      <c r="N76" s="62">
        <f t="shared" si="8"/>
        <v>178</v>
      </c>
      <c r="O76" s="62">
        <f t="shared" si="9"/>
        <v>147</v>
      </c>
      <c r="P76" s="62">
        <f t="shared" si="10"/>
        <v>325</v>
      </c>
    </row>
    <row r="77" spans="1:16" ht="27.75">
      <c r="A77" s="183"/>
      <c r="B77" s="104" t="s">
        <v>147</v>
      </c>
      <c r="C77" s="10" t="s">
        <v>68</v>
      </c>
      <c r="D77" s="76">
        <f>D75+D73+D71+D69+D67+D65</f>
        <v>36</v>
      </c>
      <c r="E77" s="76">
        <f t="shared" si="11"/>
        <v>21</v>
      </c>
      <c r="F77" s="76">
        <f t="shared" si="11"/>
        <v>0</v>
      </c>
      <c r="G77" s="76">
        <f t="shared" si="11"/>
        <v>0</v>
      </c>
      <c r="H77" s="76">
        <f t="shared" si="11"/>
        <v>0</v>
      </c>
      <c r="I77" s="76">
        <f t="shared" si="11"/>
        <v>0</v>
      </c>
      <c r="J77" s="76">
        <f t="shared" si="11"/>
        <v>3</v>
      </c>
      <c r="K77" s="76">
        <f t="shared" si="11"/>
        <v>1</v>
      </c>
      <c r="L77" s="76">
        <f t="shared" si="11"/>
        <v>0</v>
      </c>
      <c r="M77" s="76">
        <f t="shared" si="11"/>
        <v>0</v>
      </c>
      <c r="N77" s="62">
        <f t="shared" si="8"/>
        <v>39</v>
      </c>
      <c r="O77" s="62">
        <f t="shared" si="9"/>
        <v>22</v>
      </c>
      <c r="P77" s="62">
        <f t="shared" si="10"/>
        <v>61</v>
      </c>
    </row>
    <row r="78" spans="1:16" ht="27.75">
      <c r="A78" s="181" t="s">
        <v>247</v>
      </c>
      <c r="B78" s="101" t="s">
        <v>246</v>
      </c>
      <c r="C78" s="8" t="s">
        <v>27</v>
      </c>
      <c r="D78" s="7">
        <v>4</v>
      </c>
      <c r="E78" s="7">
        <v>3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62">
        <f t="shared" si="8"/>
        <v>4</v>
      </c>
      <c r="O78" s="62">
        <f t="shared" si="9"/>
        <v>3</v>
      </c>
      <c r="P78" s="62">
        <f t="shared" si="10"/>
        <v>7</v>
      </c>
    </row>
    <row r="79" spans="1:16" ht="27.75">
      <c r="A79" s="182" t="s">
        <v>182</v>
      </c>
      <c r="B79" s="102" t="s">
        <v>246</v>
      </c>
      <c r="C79" s="8" t="s">
        <v>68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62">
        <f t="shared" si="8"/>
        <v>0</v>
      </c>
      <c r="O79" s="62">
        <f t="shared" si="9"/>
        <v>0</v>
      </c>
      <c r="P79" s="62">
        <f t="shared" si="10"/>
        <v>0</v>
      </c>
    </row>
    <row r="80" spans="1:16" ht="27.75">
      <c r="A80" s="182" t="s">
        <v>180</v>
      </c>
      <c r="B80" s="101" t="s">
        <v>180</v>
      </c>
      <c r="C80" s="8" t="s">
        <v>27</v>
      </c>
      <c r="D80" s="7">
        <v>0</v>
      </c>
      <c r="E80" s="7">
        <v>6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62">
        <f t="shared" si="8"/>
        <v>0</v>
      </c>
      <c r="O80" s="62">
        <f t="shared" si="9"/>
        <v>6</v>
      </c>
      <c r="P80" s="62">
        <f t="shared" si="10"/>
        <v>6</v>
      </c>
    </row>
    <row r="81" spans="1:16" ht="27.75">
      <c r="A81" s="182" t="s">
        <v>180</v>
      </c>
      <c r="B81" s="102" t="s">
        <v>180</v>
      </c>
      <c r="C81" s="8" t="s">
        <v>68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62">
        <f t="shared" si="8"/>
        <v>0</v>
      </c>
      <c r="O81" s="62">
        <f t="shared" si="9"/>
        <v>0</v>
      </c>
      <c r="P81" s="62">
        <f t="shared" si="10"/>
        <v>0</v>
      </c>
    </row>
    <row r="82" spans="1:16" ht="27.75">
      <c r="A82" s="182" t="s">
        <v>181</v>
      </c>
      <c r="B82" s="103" t="s">
        <v>147</v>
      </c>
      <c r="C82" s="10" t="s">
        <v>27</v>
      </c>
      <c r="D82" s="64">
        <f>D80+D78</f>
        <v>4</v>
      </c>
      <c r="E82" s="64">
        <f aca="true" t="shared" si="12" ref="E82:M83">E80+E78</f>
        <v>9</v>
      </c>
      <c r="F82" s="64">
        <f t="shared" si="12"/>
        <v>0</v>
      </c>
      <c r="G82" s="64">
        <f t="shared" si="12"/>
        <v>0</v>
      </c>
      <c r="H82" s="64">
        <f t="shared" si="12"/>
        <v>0</v>
      </c>
      <c r="I82" s="64">
        <f t="shared" si="12"/>
        <v>0</v>
      </c>
      <c r="J82" s="64">
        <f t="shared" si="12"/>
        <v>0</v>
      </c>
      <c r="K82" s="64">
        <f t="shared" si="12"/>
        <v>0</v>
      </c>
      <c r="L82" s="64">
        <f t="shared" si="12"/>
        <v>0</v>
      </c>
      <c r="M82" s="64">
        <f t="shared" si="12"/>
        <v>0</v>
      </c>
      <c r="N82" s="62">
        <f t="shared" si="8"/>
        <v>4</v>
      </c>
      <c r="O82" s="62">
        <f t="shared" si="9"/>
        <v>9</v>
      </c>
      <c r="P82" s="62">
        <f t="shared" si="10"/>
        <v>13</v>
      </c>
    </row>
    <row r="83" spans="1:16" ht="27.75">
      <c r="A83" s="182" t="s">
        <v>191</v>
      </c>
      <c r="B83" s="104" t="s">
        <v>147</v>
      </c>
      <c r="C83" s="10" t="s">
        <v>68</v>
      </c>
      <c r="D83" s="64">
        <f>D81+D79</f>
        <v>0</v>
      </c>
      <c r="E83" s="64">
        <f t="shared" si="12"/>
        <v>0</v>
      </c>
      <c r="F83" s="64">
        <f t="shared" si="12"/>
        <v>0</v>
      </c>
      <c r="G83" s="64">
        <f t="shared" si="12"/>
        <v>0</v>
      </c>
      <c r="H83" s="64">
        <f t="shared" si="12"/>
        <v>0</v>
      </c>
      <c r="I83" s="64">
        <f t="shared" si="12"/>
        <v>0</v>
      </c>
      <c r="J83" s="64">
        <f t="shared" si="12"/>
        <v>0</v>
      </c>
      <c r="K83" s="64">
        <f t="shared" si="12"/>
        <v>0</v>
      </c>
      <c r="L83" s="64">
        <f t="shared" si="12"/>
        <v>0</v>
      </c>
      <c r="M83" s="64">
        <f t="shared" si="12"/>
        <v>0</v>
      </c>
      <c r="N83" s="62">
        <f t="shared" si="8"/>
        <v>0</v>
      </c>
      <c r="O83" s="62">
        <f t="shared" si="9"/>
        <v>0</v>
      </c>
      <c r="P83" s="62">
        <f t="shared" si="10"/>
        <v>0</v>
      </c>
    </row>
    <row r="84" spans="1:19" ht="27.75">
      <c r="A84" s="84" t="s">
        <v>57</v>
      </c>
      <c r="B84" s="179"/>
      <c r="C84" s="7" t="s">
        <v>314</v>
      </c>
      <c r="D84" s="7">
        <v>26</v>
      </c>
      <c r="E84" s="7">
        <v>4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62">
        <f t="shared" si="8"/>
        <v>26</v>
      </c>
      <c r="O84" s="62">
        <f t="shared" si="9"/>
        <v>4</v>
      </c>
      <c r="P84" s="62">
        <f t="shared" si="10"/>
        <v>30</v>
      </c>
      <c r="Q84" s="77"/>
      <c r="R84" s="78"/>
      <c r="S84" s="78"/>
    </row>
    <row r="85" spans="1:20" ht="27.75">
      <c r="A85" s="84"/>
      <c r="B85" s="179"/>
      <c r="C85" s="7" t="s">
        <v>27</v>
      </c>
      <c r="D85" s="7">
        <v>176</v>
      </c>
      <c r="E85" s="7">
        <v>49</v>
      </c>
      <c r="F85" s="7">
        <v>1</v>
      </c>
      <c r="G85" s="7">
        <v>0</v>
      </c>
      <c r="H85" s="7">
        <v>0</v>
      </c>
      <c r="I85" s="7">
        <v>0</v>
      </c>
      <c r="J85" s="7">
        <v>1</v>
      </c>
      <c r="K85" s="7">
        <v>3</v>
      </c>
      <c r="L85" s="7">
        <v>0</v>
      </c>
      <c r="M85" s="7">
        <v>0</v>
      </c>
      <c r="N85" s="62">
        <f t="shared" si="8"/>
        <v>178</v>
      </c>
      <c r="O85" s="62">
        <f t="shared" si="9"/>
        <v>52</v>
      </c>
      <c r="P85" s="62">
        <f t="shared" si="10"/>
        <v>230</v>
      </c>
      <c r="Q85" s="51"/>
      <c r="R85" s="51"/>
      <c r="S85" s="51"/>
      <c r="T85" s="51"/>
    </row>
    <row r="86" spans="1:20" ht="27.75">
      <c r="A86" s="180"/>
      <c r="B86" s="97"/>
      <c r="C86" s="7" t="s">
        <v>68</v>
      </c>
      <c r="D86" s="7">
        <v>11</v>
      </c>
      <c r="E86" s="7">
        <v>5</v>
      </c>
      <c r="F86" s="7">
        <v>0</v>
      </c>
      <c r="G86" s="7">
        <v>0</v>
      </c>
      <c r="H86" s="7">
        <v>0</v>
      </c>
      <c r="I86" s="7">
        <v>0</v>
      </c>
      <c r="J86" s="7">
        <v>4</v>
      </c>
      <c r="K86" s="7">
        <v>0</v>
      </c>
      <c r="L86" s="7">
        <v>0</v>
      </c>
      <c r="M86" s="7">
        <v>0</v>
      </c>
      <c r="N86" s="62">
        <f t="shared" si="8"/>
        <v>15</v>
      </c>
      <c r="O86" s="62">
        <f t="shared" si="9"/>
        <v>5</v>
      </c>
      <c r="P86" s="62">
        <f t="shared" si="10"/>
        <v>20</v>
      </c>
      <c r="Q86" s="51"/>
      <c r="R86" s="51"/>
      <c r="S86" s="51"/>
      <c r="T86" s="51"/>
    </row>
    <row r="87" spans="1:20" ht="27.75">
      <c r="A87" s="116" t="s">
        <v>109</v>
      </c>
      <c r="B87" s="116"/>
      <c r="C87" s="7" t="s">
        <v>27</v>
      </c>
      <c r="D87" s="7">
        <v>44</v>
      </c>
      <c r="E87" s="7">
        <v>11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62">
        <f t="shared" si="8"/>
        <v>44</v>
      </c>
      <c r="O87" s="62">
        <f t="shared" si="9"/>
        <v>11</v>
      </c>
      <c r="P87" s="62">
        <f t="shared" si="10"/>
        <v>55</v>
      </c>
      <c r="Q87" s="51"/>
      <c r="R87" s="51"/>
      <c r="S87" s="51"/>
      <c r="T87" s="51"/>
    </row>
    <row r="88" spans="1:16" ht="27.75">
      <c r="A88" s="116"/>
      <c r="B88" s="116"/>
      <c r="C88" s="7" t="s">
        <v>68</v>
      </c>
      <c r="D88" s="7">
        <v>3</v>
      </c>
      <c r="E88" s="7">
        <v>1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62">
        <f t="shared" si="8"/>
        <v>3</v>
      </c>
      <c r="O88" s="62">
        <f t="shared" si="9"/>
        <v>1</v>
      </c>
      <c r="P88" s="62">
        <f t="shared" si="10"/>
        <v>4</v>
      </c>
    </row>
    <row r="89" spans="1:16" ht="27.75">
      <c r="A89" s="94" t="s">
        <v>110</v>
      </c>
      <c r="B89" s="95"/>
      <c r="C89" s="7" t="s">
        <v>27</v>
      </c>
      <c r="D89" s="7">
        <v>157</v>
      </c>
      <c r="E89" s="7">
        <v>149</v>
      </c>
      <c r="F89" s="7">
        <v>0</v>
      </c>
      <c r="G89" s="7">
        <v>0</v>
      </c>
      <c r="H89" s="7">
        <v>0</v>
      </c>
      <c r="I89" s="7">
        <v>0</v>
      </c>
      <c r="J89" s="7">
        <v>2</v>
      </c>
      <c r="K89" s="7">
        <v>4</v>
      </c>
      <c r="L89" s="7">
        <v>0</v>
      </c>
      <c r="M89" s="7">
        <v>0</v>
      </c>
      <c r="N89" s="62">
        <f t="shared" si="8"/>
        <v>159</v>
      </c>
      <c r="O89" s="62">
        <f t="shared" si="9"/>
        <v>153</v>
      </c>
      <c r="P89" s="62">
        <f t="shared" si="10"/>
        <v>312</v>
      </c>
    </row>
    <row r="90" spans="1:16" ht="27.75">
      <c r="A90" s="96"/>
      <c r="B90" s="97"/>
      <c r="C90" s="7" t="s">
        <v>68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62">
        <f t="shared" si="8"/>
        <v>0</v>
      </c>
      <c r="O90" s="62">
        <f t="shared" si="9"/>
        <v>0</v>
      </c>
      <c r="P90" s="62">
        <f t="shared" si="10"/>
        <v>0</v>
      </c>
    </row>
    <row r="91" spans="1:16" ht="27.75">
      <c r="A91" s="119" t="s">
        <v>115</v>
      </c>
      <c r="B91" s="121"/>
      <c r="C91" s="62" t="s">
        <v>314</v>
      </c>
      <c r="D91" s="76">
        <f>D84+D61+D48</f>
        <v>147</v>
      </c>
      <c r="E91" s="76">
        <f aca="true" t="shared" si="13" ref="E91:M91">E84+E61+E48</f>
        <v>61</v>
      </c>
      <c r="F91" s="76">
        <f t="shared" si="13"/>
        <v>0</v>
      </c>
      <c r="G91" s="76">
        <f t="shared" si="13"/>
        <v>0</v>
      </c>
      <c r="H91" s="76">
        <f t="shared" si="13"/>
        <v>0</v>
      </c>
      <c r="I91" s="76">
        <f t="shared" si="13"/>
        <v>0</v>
      </c>
      <c r="J91" s="76">
        <f t="shared" si="13"/>
        <v>0</v>
      </c>
      <c r="K91" s="76">
        <f t="shared" si="13"/>
        <v>0</v>
      </c>
      <c r="L91" s="76">
        <f t="shared" si="13"/>
        <v>0</v>
      </c>
      <c r="M91" s="76">
        <f t="shared" si="13"/>
        <v>0</v>
      </c>
      <c r="N91" s="62">
        <f t="shared" si="8"/>
        <v>147</v>
      </c>
      <c r="O91" s="62">
        <f t="shared" si="9"/>
        <v>61</v>
      </c>
      <c r="P91" s="62">
        <f t="shared" si="10"/>
        <v>208</v>
      </c>
    </row>
    <row r="92" spans="1:16" ht="27.75">
      <c r="A92" s="170"/>
      <c r="B92" s="171"/>
      <c r="C92" s="62" t="s">
        <v>27</v>
      </c>
      <c r="D92" s="76">
        <f aca="true" t="shared" si="14" ref="D92:M92">+D4+D6+D8+D10+D12+D28+D30+D32+D46+D49+D62+D76+D82+D85+D87+D89</f>
        <v>1566</v>
      </c>
      <c r="E92" s="76">
        <f t="shared" si="14"/>
        <v>993</v>
      </c>
      <c r="F92" s="76">
        <f t="shared" si="14"/>
        <v>11</v>
      </c>
      <c r="G92" s="76">
        <f t="shared" si="14"/>
        <v>5</v>
      </c>
      <c r="H92" s="76">
        <f t="shared" si="14"/>
        <v>0</v>
      </c>
      <c r="I92" s="76">
        <f t="shared" si="14"/>
        <v>0</v>
      </c>
      <c r="J92" s="76">
        <f t="shared" si="14"/>
        <v>16</v>
      </c>
      <c r="K92" s="76">
        <f t="shared" si="14"/>
        <v>13</v>
      </c>
      <c r="L92" s="76">
        <f t="shared" si="14"/>
        <v>22</v>
      </c>
      <c r="M92" s="76">
        <f t="shared" si="14"/>
        <v>5</v>
      </c>
      <c r="N92" s="62">
        <f t="shared" si="8"/>
        <v>1615</v>
      </c>
      <c r="O92" s="62">
        <f t="shared" si="9"/>
        <v>1016</v>
      </c>
      <c r="P92" s="62">
        <f t="shared" si="10"/>
        <v>2631</v>
      </c>
    </row>
    <row r="93" spans="1:16" ht="27.75">
      <c r="A93" s="122"/>
      <c r="B93" s="124"/>
      <c r="C93" s="62" t="s">
        <v>68</v>
      </c>
      <c r="D93" s="76">
        <f>+D5+D7+D9+D11+D13+D29+D31+D33+D47+D50+D63+D77+D83+D86+D88+D90</f>
        <v>142</v>
      </c>
      <c r="E93" s="76">
        <f aca="true" t="shared" si="15" ref="E93:M93">+E5+E7+E9+E11+E13+E29+E31+E33+E47+E50+E63+E77+E83+E86+E88+E90</f>
        <v>72</v>
      </c>
      <c r="F93" s="76">
        <f t="shared" si="15"/>
        <v>4</v>
      </c>
      <c r="G93" s="76">
        <f t="shared" si="15"/>
        <v>1</v>
      </c>
      <c r="H93" s="76">
        <f t="shared" si="15"/>
        <v>0</v>
      </c>
      <c r="I93" s="76">
        <f t="shared" si="15"/>
        <v>0</v>
      </c>
      <c r="J93" s="76">
        <f t="shared" si="15"/>
        <v>18</v>
      </c>
      <c r="K93" s="76">
        <f t="shared" si="15"/>
        <v>4</v>
      </c>
      <c r="L93" s="76">
        <f t="shared" si="15"/>
        <v>0</v>
      </c>
      <c r="M93" s="76">
        <f t="shared" si="15"/>
        <v>0</v>
      </c>
      <c r="N93" s="62">
        <f t="shared" si="8"/>
        <v>164</v>
      </c>
      <c r="O93" s="62">
        <f t="shared" si="9"/>
        <v>77</v>
      </c>
      <c r="P93" s="62">
        <f t="shared" si="10"/>
        <v>241</v>
      </c>
    </row>
    <row r="94" spans="1:16" ht="27.75">
      <c r="A94" s="85" t="s">
        <v>317</v>
      </c>
      <c r="B94" s="169"/>
      <c r="C94" s="86"/>
      <c r="D94" s="76">
        <f>D91+D92+D93</f>
        <v>1855</v>
      </c>
      <c r="E94" s="76">
        <f aca="true" t="shared" si="16" ref="E94:M94">E91+E92+E93</f>
        <v>1126</v>
      </c>
      <c r="F94" s="76">
        <f t="shared" si="16"/>
        <v>15</v>
      </c>
      <c r="G94" s="76">
        <f t="shared" si="16"/>
        <v>6</v>
      </c>
      <c r="H94" s="76">
        <f t="shared" si="16"/>
        <v>0</v>
      </c>
      <c r="I94" s="76">
        <f t="shared" si="16"/>
        <v>0</v>
      </c>
      <c r="J94" s="76">
        <f t="shared" si="16"/>
        <v>34</v>
      </c>
      <c r="K94" s="76">
        <f t="shared" si="16"/>
        <v>17</v>
      </c>
      <c r="L94" s="76">
        <f t="shared" si="16"/>
        <v>22</v>
      </c>
      <c r="M94" s="76">
        <f t="shared" si="16"/>
        <v>5</v>
      </c>
      <c r="N94" s="62">
        <f t="shared" si="8"/>
        <v>1926</v>
      </c>
      <c r="O94" s="62">
        <f t="shared" si="9"/>
        <v>1154</v>
      </c>
      <c r="P94" s="62">
        <f t="shared" si="10"/>
        <v>3080</v>
      </c>
    </row>
    <row r="97" spans="1:16" ht="27.75">
      <c r="A97" s="65"/>
      <c r="B97" s="65"/>
      <c r="C97" s="11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1:16" ht="27.75">
      <c r="A98" s="65"/>
      <c r="B98" s="65"/>
      <c r="C98" s="11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1:16" ht="27.75">
      <c r="A99" s="84" t="s">
        <v>192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</row>
    <row r="100" spans="1:16" ht="27.75">
      <c r="A100" s="91" t="s">
        <v>5</v>
      </c>
      <c r="B100" s="91"/>
      <c r="C100" s="91" t="s">
        <v>10</v>
      </c>
      <c r="D100" s="91" t="s">
        <v>66</v>
      </c>
      <c r="E100" s="91"/>
      <c r="F100" s="91" t="s">
        <v>276</v>
      </c>
      <c r="G100" s="91"/>
      <c r="H100" s="91" t="s">
        <v>277</v>
      </c>
      <c r="I100" s="91"/>
      <c r="J100" s="91" t="s">
        <v>7</v>
      </c>
      <c r="K100" s="91"/>
      <c r="L100" s="91" t="s">
        <v>26</v>
      </c>
      <c r="M100" s="91"/>
      <c r="N100" s="91" t="s">
        <v>0</v>
      </c>
      <c r="O100" s="91"/>
      <c r="P100" s="91"/>
    </row>
    <row r="101" spans="1:16" ht="27.75">
      <c r="A101" s="91"/>
      <c r="B101" s="91"/>
      <c r="C101" s="91"/>
      <c r="D101" s="62" t="s">
        <v>149</v>
      </c>
      <c r="E101" s="62" t="s">
        <v>150</v>
      </c>
      <c r="F101" s="62" t="s">
        <v>149</v>
      </c>
      <c r="G101" s="62" t="s">
        <v>150</v>
      </c>
      <c r="H101" s="62" t="s">
        <v>149</v>
      </c>
      <c r="I101" s="62" t="s">
        <v>150</v>
      </c>
      <c r="J101" s="62" t="s">
        <v>149</v>
      </c>
      <c r="K101" s="62" t="s">
        <v>150</v>
      </c>
      <c r="L101" s="62" t="s">
        <v>149</v>
      </c>
      <c r="M101" s="62" t="s">
        <v>150</v>
      </c>
      <c r="N101" s="62" t="s">
        <v>149</v>
      </c>
      <c r="O101" s="62" t="s">
        <v>150</v>
      </c>
      <c r="P101" s="62" t="s">
        <v>67</v>
      </c>
    </row>
    <row r="102" spans="1:16" ht="27.75">
      <c r="A102" s="116" t="s">
        <v>28</v>
      </c>
      <c r="B102" s="116"/>
      <c r="C102" s="7" t="s">
        <v>27</v>
      </c>
      <c r="D102" s="7">
        <v>41</v>
      </c>
      <c r="E102" s="7">
        <v>18</v>
      </c>
      <c r="F102" s="7">
        <v>0</v>
      </c>
      <c r="G102" s="7">
        <v>1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62">
        <f>L102+J102+H102+F102+D102</f>
        <v>41</v>
      </c>
      <c r="O102" s="62">
        <f>M102+K102+I102+G102+E102</f>
        <v>19</v>
      </c>
      <c r="P102" s="62">
        <f>O102+N102</f>
        <v>60</v>
      </c>
    </row>
    <row r="103" spans="1:16" ht="27.75">
      <c r="A103" s="116"/>
      <c r="B103" s="116"/>
      <c r="C103" s="7" t="s">
        <v>68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62">
        <f aca="true" t="shared" si="17" ref="N103:N166">L103+J103+H103+F103+D103</f>
        <v>0</v>
      </c>
      <c r="O103" s="62">
        <f aca="true" t="shared" si="18" ref="O103:O166">M103+K103+I103+G103+E103</f>
        <v>0</v>
      </c>
      <c r="P103" s="62">
        <f aca="true" t="shared" si="19" ref="P103:P166">O103+N103</f>
        <v>0</v>
      </c>
    </row>
    <row r="104" spans="1:16" ht="27.75">
      <c r="A104" s="116" t="s">
        <v>29</v>
      </c>
      <c r="B104" s="116"/>
      <c r="C104" s="7" t="s">
        <v>27</v>
      </c>
      <c r="D104" s="7">
        <v>20</v>
      </c>
      <c r="E104" s="7">
        <v>11</v>
      </c>
      <c r="F104" s="7">
        <v>0</v>
      </c>
      <c r="G104" s="7">
        <v>0</v>
      </c>
      <c r="H104" s="7">
        <v>0</v>
      </c>
      <c r="I104" s="7">
        <v>0</v>
      </c>
      <c r="J104" s="7">
        <v>3</v>
      </c>
      <c r="K104" s="7">
        <v>2</v>
      </c>
      <c r="L104" s="7">
        <v>3</v>
      </c>
      <c r="M104" s="7">
        <v>1</v>
      </c>
      <c r="N104" s="62">
        <f t="shared" si="17"/>
        <v>26</v>
      </c>
      <c r="O104" s="62">
        <f t="shared" si="18"/>
        <v>14</v>
      </c>
      <c r="P104" s="62">
        <f t="shared" si="19"/>
        <v>40</v>
      </c>
    </row>
    <row r="105" spans="1:16" ht="27.75">
      <c r="A105" s="116"/>
      <c r="B105" s="116"/>
      <c r="C105" s="7" t="s">
        <v>68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62">
        <f t="shared" si="17"/>
        <v>0</v>
      </c>
      <c r="O105" s="62">
        <f t="shared" si="18"/>
        <v>0</v>
      </c>
      <c r="P105" s="62">
        <f t="shared" si="19"/>
        <v>0</v>
      </c>
    </row>
    <row r="106" spans="1:16" ht="27.75">
      <c r="A106" s="116" t="s">
        <v>30</v>
      </c>
      <c r="B106" s="116"/>
      <c r="C106" s="7" t="s">
        <v>27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62">
        <f t="shared" si="17"/>
        <v>0</v>
      </c>
      <c r="O106" s="62">
        <f t="shared" si="18"/>
        <v>0</v>
      </c>
      <c r="P106" s="62">
        <f t="shared" si="19"/>
        <v>0</v>
      </c>
    </row>
    <row r="107" spans="1:16" ht="27.75">
      <c r="A107" s="116"/>
      <c r="B107" s="116"/>
      <c r="C107" s="7" t="s">
        <v>68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62">
        <f t="shared" si="17"/>
        <v>0</v>
      </c>
      <c r="O107" s="62">
        <f t="shared" si="18"/>
        <v>0</v>
      </c>
      <c r="P107" s="62">
        <f t="shared" si="19"/>
        <v>0</v>
      </c>
    </row>
    <row r="108" spans="1:16" ht="27.75">
      <c r="A108" s="116" t="s">
        <v>31</v>
      </c>
      <c r="B108" s="116"/>
      <c r="C108" s="7" t="s">
        <v>27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62">
        <f t="shared" si="17"/>
        <v>0</v>
      </c>
      <c r="O108" s="62">
        <f t="shared" si="18"/>
        <v>0</v>
      </c>
      <c r="P108" s="62">
        <f t="shared" si="19"/>
        <v>0</v>
      </c>
    </row>
    <row r="109" spans="1:16" ht="27.75">
      <c r="A109" s="116"/>
      <c r="B109" s="116"/>
      <c r="C109" s="7" t="s">
        <v>68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62">
        <f t="shared" si="17"/>
        <v>0</v>
      </c>
      <c r="O109" s="62">
        <f t="shared" si="18"/>
        <v>0</v>
      </c>
      <c r="P109" s="62">
        <f t="shared" si="19"/>
        <v>0</v>
      </c>
    </row>
    <row r="110" spans="1:16" ht="27.75">
      <c r="A110" s="116" t="s">
        <v>32</v>
      </c>
      <c r="B110" s="116"/>
      <c r="C110" s="7" t="s">
        <v>27</v>
      </c>
      <c r="D110" s="7">
        <v>3</v>
      </c>
      <c r="E110" s="7">
        <v>3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62">
        <f t="shared" si="17"/>
        <v>3</v>
      </c>
      <c r="O110" s="62">
        <f t="shared" si="18"/>
        <v>3</v>
      </c>
      <c r="P110" s="62">
        <f t="shared" si="19"/>
        <v>6</v>
      </c>
    </row>
    <row r="111" spans="1:16" ht="27.75">
      <c r="A111" s="116"/>
      <c r="B111" s="116"/>
      <c r="C111" s="7" t="s">
        <v>68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62">
        <f t="shared" si="17"/>
        <v>0</v>
      </c>
      <c r="O111" s="62">
        <f t="shared" si="18"/>
        <v>0</v>
      </c>
      <c r="P111" s="62">
        <f t="shared" si="19"/>
        <v>0</v>
      </c>
    </row>
    <row r="112" spans="1:16" ht="26.25" customHeight="1">
      <c r="A112" s="98" t="s">
        <v>146</v>
      </c>
      <c r="B112" s="101" t="s">
        <v>248</v>
      </c>
      <c r="C112" s="7" t="s">
        <v>27</v>
      </c>
      <c r="D112" s="7">
        <v>1</v>
      </c>
      <c r="E112" s="7">
        <v>1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62">
        <f t="shared" si="17"/>
        <v>1</v>
      </c>
      <c r="O112" s="62">
        <f t="shared" si="18"/>
        <v>1</v>
      </c>
      <c r="P112" s="62">
        <f t="shared" si="19"/>
        <v>2</v>
      </c>
    </row>
    <row r="113" spans="1:16" ht="27.75">
      <c r="A113" s="99"/>
      <c r="B113" s="102" t="s">
        <v>248</v>
      </c>
      <c r="C113" s="7" t="s">
        <v>68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62">
        <f t="shared" si="17"/>
        <v>0</v>
      </c>
      <c r="O113" s="62">
        <f t="shared" si="18"/>
        <v>0</v>
      </c>
      <c r="P113" s="62">
        <f t="shared" si="19"/>
        <v>0</v>
      </c>
    </row>
    <row r="114" spans="1:16" ht="27.75">
      <c r="A114" s="99"/>
      <c r="B114" s="101" t="s">
        <v>159</v>
      </c>
      <c r="C114" s="7" t="s">
        <v>27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62">
        <f t="shared" si="17"/>
        <v>0</v>
      </c>
      <c r="O114" s="62">
        <f t="shared" si="18"/>
        <v>0</v>
      </c>
      <c r="P114" s="62">
        <f t="shared" si="19"/>
        <v>0</v>
      </c>
    </row>
    <row r="115" spans="1:16" ht="27.75">
      <c r="A115" s="99"/>
      <c r="B115" s="102" t="s">
        <v>159</v>
      </c>
      <c r="C115" s="7" t="s">
        <v>68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62">
        <f t="shared" si="17"/>
        <v>0</v>
      </c>
      <c r="O115" s="62">
        <f t="shared" si="18"/>
        <v>0</v>
      </c>
      <c r="P115" s="62">
        <f t="shared" si="19"/>
        <v>0</v>
      </c>
    </row>
    <row r="116" spans="1:16" ht="27.75">
      <c r="A116" s="99"/>
      <c r="B116" s="101" t="s">
        <v>160</v>
      </c>
      <c r="C116" s="7" t="s">
        <v>27</v>
      </c>
      <c r="D116" s="7">
        <v>1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62">
        <f t="shared" si="17"/>
        <v>1</v>
      </c>
      <c r="O116" s="62">
        <f t="shared" si="18"/>
        <v>0</v>
      </c>
      <c r="P116" s="62">
        <f t="shared" si="19"/>
        <v>1</v>
      </c>
    </row>
    <row r="117" spans="1:16" ht="27.75">
      <c r="A117" s="99"/>
      <c r="B117" s="102" t="s">
        <v>160</v>
      </c>
      <c r="C117" s="7" t="s">
        <v>68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62">
        <f t="shared" si="17"/>
        <v>0</v>
      </c>
      <c r="O117" s="62">
        <f t="shared" si="18"/>
        <v>0</v>
      </c>
      <c r="P117" s="62">
        <f t="shared" si="19"/>
        <v>0</v>
      </c>
    </row>
    <row r="118" spans="1:16" ht="27.75">
      <c r="A118" s="99"/>
      <c r="B118" s="101" t="s">
        <v>161</v>
      </c>
      <c r="C118" s="7" t="s">
        <v>27</v>
      </c>
      <c r="D118" s="7">
        <v>0</v>
      </c>
      <c r="E118" s="7">
        <v>1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62">
        <f t="shared" si="17"/>
        <v>0</v>
      </c>
      <c r="O118" s="62">
        <f t="shared" si="18"/>
        <v>1</v>
      </c>
      <c r="P118" s="62">
        <f t="shared" si="19"/>
        <v>1</v>
      </c>
    </row>
    <row r="119" spans="1:16" ht="27.75">
      <c r="A119" s="99"/>
      <c r="B119" s="102" t="s">
        <v>161</v>
      </c>
      <c r="C119" s="7" t="s">
        <v>68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62">
        <f t="shared" si="17"/>
        <v>0</v>
      </c>
      <c r="O119" s="62">
        <f t="shared" si="18"/>
        <v>0</v>
      </c>
      <c r="P119" s="62">
        <f t="shared" si="19"/>
        <v>0</v>
      </c>
    </row>
    <row r="120" spans="1:16" ht="27.75">
      <c r="A120" s="99"/>
      <c r="B120" s="101" t="s">
        <v>162</v>
      </c>
      <c r="C120" s="7" t="s">
        <v>27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62">
        <f t="shared" si="17"/>
        <v>0</v>
      </c>
      <c r="O120" s="62">
        <f t="shared" si="18"/>
        <v>0</v>
      </c>
      <c r="P120" s="62">
        <f t="shared" si="19"/>
        <v>0</v>
      </c>
    </row>
    <row r="121" spans="1:16" ht="27.75">
      <c r="A121" s="99"/>
      <c r="B121" s="102" t="s">
        <v>162</v>
      </c>
      <c r="C121" s="7" t="s">
        <v>68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62">
        <f t="shared" si="17"/>
        <v>0</v>
      </c>
      <c r="O121" s="62">
        <f t="shared" si="18"/>
        <v>0</v>
      </c>
      <c r="P121" s="62">
        <f t="shared" si="19"/>
        <v>0</v>
      </c>
    </row>
    <row r="122" spans="1:16" ht="27.75">
      <c r="A122" s="99"/>
      <c r="B122" s="101" t="s">
        <v>163</v>
      </c>
      <c r="C122" s="7" t="s">
        <v>27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62">
        <f t="shared" si="17"/>
        <v>0</v>
      </c>
      <c r="O122" s="62">
        <f t="shared" si="18"/>
        <v>0</v>
      </c>
      <c r="P122" s="62">
        <f t="shared" si="19"/>
        <v>0</v>
      </c>
    </row>
    <row r="123" spans="1:16" ht="27.75">
      <c r="A123" s="99"/>
      <c r="B123" s="102" t="s">
        <v>163</v>
      </c>
      <c r="C123" s="7" t="s">
        <v>68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62">
        <f t="shared" si="17"/>
        <v>0</v>
      </c>
      <c r="O123" s="62">
        <f t="shared" si="18"/>
        <v>0</v>
      </c>
      <c r="P123" s="62">
        <f t="shared" si="19"/>
        <v>0</v>
      </c>
    </row>
    <row r="124" spans="1:16" ht="27.75">
      <c r="A124" s="99"/>
      <c r="B124" s="101" t="s">
        <v>164</v>
      </c>
      <c r="C124" s="7" t="s">
        <v>27</v>
      </c>
      <c r="D124" s="7">
        <v>1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62">
        <f t="shared" si="17"/>
        <v>1</v>
      </c>
      <c r="O124" s="62">
        <f t="shared" si="18"/>
        <v>0</v>
      </c>
      <c r="P124" s="62">
        <f t="shared" si="19"/>
        <v>1</v>
      </c>
    </row>
    <row r="125" spans="1:16" ht="27.75">
      <c r="A125" s="99"/>
      <c r="B125" s="102" t="s">
        <v>164</v>
      </c>
      <c r="C125" s="7" t="s">
        <v>68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62">
        <f t="shared" si="17"/>
        <v>0</v>
      </c>
      <c r="O125" s="62">
        <f t="shared" si="18"/>
        <v>0</v>
      </c>
      <c r="P125" s="62">
        <f t="shared" si="19"/>
        <v>0</v>
      </c>
    </row>
    <row r="126" spans="1:16" ht="27.75">
      <c r="A126" s="99"/>
      <c r="B126" s="103" t="s">
        <v>147</v>
      </c>
      <c r="C126" s="62" t="s">
        <v>27</v>
      </c>
      <c r="D126" s="62">
        <f>D124+D122+D120+D118+D116+D114+D112</f>
        <v>3</v>
      </c>
      <c r="E126" s="62">
        <f aca="true" t="shared" si="20" ref="E126:M127">E124+E122+E120+E118+E116+E114+E112</f>
        <v>2</v>
      </c>
      <c r="F126" s="62">
        <f t="shared" si="20"/>
        <v>0</v>
      </c>
      <c r="G126" s="62">
        <f t="shared" si="20"/>
        <v>0</v>
      </c>
      <c r="H126" s="62">
        <f t="shared" si="20"/>
        <v>0</v>
      </c>
      <c r="I126" s="62">
        <f t="shared" si="20"/>
        <v>0</v>
      </c>
      <c r="J126" s="62">
        <f t="shared" si="20"/>
        <v>0</v>
      </c>
      <c r="K126" s="62">
        <f t="shared" si="20"/>
        <v>0</v>
      </c>
      <c r="L126" s="62">
        <f t="shared" si="20"/>
        <v>0</v>
      </c>
      <c r="M126" s="62">
        <f t="shared" si="20"/>
        <v>0</v>
      </c>
      <c r="N126" s="62">
        <f t="shared" si="17"/>
        <v>3</v>
      </c>
      <c r="O126" s="62">
        <f t="shared" si="18"/>
        <v>2</v>
      </c>
      <c r="P126" s="62">
        <f t="shared" si="19"/>
        <v>5</v>
      </c>
    </row>
    <row r="127" spans="1:16" ht="27.75">
      <c r="A127" s="100"/>
      <c r="B127" s="104" t="s">
        <v>147</v>
      </c>
      <c r="C127" s="62" t="s">
        <v>68</v>
      </c>
      <c r="D127" s="20">
        <f>D125+D123+D121+D119+D117+D115+D113</f>
        <v>0</v>
      </c>
      <c r="E127" s="20">
        <f t="shared" si="20"/>
        <v>0</v>
      </c>
      <c r="F127" s="20">
        <f t="shared" si="20"/>
        <v>0</v>
      </c>
      <c r="G127" s="20">
        <f t="shared" si="20"/>
        <v>0</v>
      </c>
      <c r="H127" s="20">
        <f t="shared" si="20"/>
        <v>0</v>
      </c>
      <c r="I127" s="20">
        <f t="shared" si="20"/>
        <v>0</v>
      </c>
      <c r="J127" s="20">
        <f t="shared" si="20"/>
        <v>0</v>
      </c>
      <c r="K127" s="20">
        <f t="shared" si="20"/>
        <v>0</v>
      </c>
      <c r="L127" s="20">
        <f t="shared" si="20"/>
        <v>0</v>
      </c>
      <c r="M127" s="20">
        <f t="shared" si="20"/>
        <v>0</v>
      </c>
      <c r="N127" s="62">
        <f t="shared" si="17"/>
        <v>0</v>
      </c>
      <c r="O127" s="62">
        <f t="shared" si="18"/>
        <v>0</v>
      </c>
      <c r="P127" s="62">
        <f t="shared" si="19"/>
        <v>0</v>
      </c>
    </row>
    <row r="128" spans="1:16" ht="27.75">
      <c r="A128" s="116" t="s">
        <v>187</v>
      </c>
      <c r="B128" s="116"/>
      <c r="C128" s="7" t="s">
        <v>27</v>
      </c>
      <c r="D128" s="21">
        <v>3</v>
      </c>
      <c r="E128" s="21">
        <v>1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62">
        <f t="shared" si="17"/>
        <v>3</v>
      </c>
      <c r="O128" s="62">
        <f t="shared" si="18"/>
        <v>1</v>
      </c>
      <c r="P128" s="62">
        <f t="shared" si="19"/>
        <v>4</v>
      </c>
    </row>
    <row r="129" spans="1:16" ht="27.75">
      <c r="A129" s="116"/>
      <c r="B129" s="116"/>
      <c r="C129" s="7" t="s">
        <v>68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62">
        <f t="shared" si="17"/>
        <v>0</v>
      </c>
      <c r="O129" s="62">
        <f t="shared" si="18"/>
        <v>0</v>
      </c>
      <c r="P129" s="62">
        <f t="shared" si="19"/>
        <v>0</v>
      </c>
    </row>
    <row r="130" spans="1:16" ht="27.75">
      <c r="A130" s="116" t="s">
        <v>188</v>
      </c>
      <c r="B130" s="116"/>
      <c r="C130" s="7" t="s">
        <v>27</v>
      </c>
      <c r="D130" s="21">
        <v>3</v>
      </c>
      <c r="E130" s="21">
        <v>3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62">
        <f t="shared" si="17"/>
        <v>3</v>
      </c>
      <c r="O130" s="62">
        <f t="shared" si="18"/>
        <v>3</v>
      </c>
      <c r="P130" s="62">
        <f t="shared" si="19"/>
        <v>6</v>
      </c>
    </row>
    <row r="131" spans="1:16" ht="27.75">
      <c r="A131" s="116"/>
      <c r="B131" s="116"/>
      <c r="C131" s="7" t="s">
        <v>68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62">
        <f t="shared" si="17"/>
        <v>0</v>
      </c>
      <c r="O131" s="62">
        <f t="shared" si="18"/>
        <v>0</v>
      </c>
      <c r="P131" s="62">
        <f t="shared" si="19"/>
        <v>0</v>
      </c>
    </row>
    <row r="132" spans="1:16" ht="26.25" customHeight="1">
      <c r="A132" s="181" t="s">
        <v>249</v>
      </c>
      <c r="B132" s="101" t="s">
        <v>144</v>
      </c>
      <c r="C132" s="7" t="s">
        <v>27</v>
      </c>
      <c r="D132" s="21">
        <v>0</v>
      </c>
      <c r="E132" s="21">
        <v>1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62">
        <f t="shared" si="17"/>
        <v>0</v>
      </c>
      <c r="O132" s="62">
        <f t="shared" si="18"/>
        <v>1</v>
      </c>
      <c r="P132" s="62">
        <f t="shared" si="19"/>
        <v>1</v>
      </c>
    </row>
    <row r="133" spans="1:16" ht="27.75">
      <c r="A133" s="182"/>
      <c r="B133" s="102" t="s">
        <v>250</v>
      </c>
      <c r="C133" s="7" t="s">
        <v>68</v>
      </c>
      <c r="D133" s="21">
        <v>1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62">
        <f t="shared" si="17"/>
        <v>1</v>
      </c>
      <c r="O133" s="62">
        <f t="shared" si="18"/>
        <v>0</v>
      </c>
      <c r="P133" s="62">
        <f t="shared" si="19"/>
        <v>1</v>
      </c>
    </row>
    <row r="134" spans="1:16" ht="27.75">
      <c r="A134" s="182"/>
      <c r="B134" s="101" t="s">
        <v>166</v>
      </c>
      <c r="C134" s="7" t="s">
        <v>27</v>
      </c>
      <c r="D134" s="21">
        <v>3</v>
      </c>
      <c r="E134" s="21">
        <v>1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62">
        <f t="shared" si="17"/>
        <v>3</v>
      </c>
      <c r="O134" s="62">
        <f t="shared" si="18"/>
        <v>1</v>
      </c>
      <c r="P134" s="62">
        <f t="shared" si="19"/>
        <v>4</v>
      </c>
    </row>
    <row r="135" spans="1:16" ht="27.75">
      <c r="A135" s="182"/>
      <c r="B135" s="102" t="s">
        <v>166</v>
      </c>
      <c r="C135" s="7" t="s">
        <v>68</v>
      </c>
      <c r="D135" s="21">
        <v>1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62">
        <f t="shared" si="17"/>
        <v>1</v>
      </c>
      <c r="O135" s="62">
        <f t="shared" si="18"/>
        <v>0</v>
      </c>
      <c r="P135" s="62">
        <f t="shared" si="19"/>
        <v>1</v>
      </c>
    </row>
    <row r="136" spans="1:16" ht="27.75">
      <c r="A136" s="182"/>
      <c r="B136" s="101" t="s">
        <v>167</v>
      </c>
      <c r="C136" s="7" t="s">
        <v>27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62">
        <f t="shared" si="17"/>
        <v>0</v>
      </c>
      <c r="O136" s="62">
        <f t="shared" si="18"/>
        <v>0</v>
      </c>
      <c r="P136" s="62">
        <f t="shared" si="19"/>
        <v>0</v>
      </c>
    </row>
    <row r="137" spans="1:16" ht="27.75">
      <c r="A137" s="182"/>
      <c r="B137" s="102" t="s">
        <v>167</v>
      </c>
      <c r="C137" s="7" t="s">
        <v>68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62">
        <f t="shared" si="17"/>
        <v>0</v>
      </c>
      <c r="O137" s="62">
        <f t="shared" si="18"/>
        <v>0</v>
      </c>
      <c r="P137" s="62">
        <f t="shared" si="19"/>
        <v>0</v>
      </c>
    </row>
    <row r="138" spans="1:16" ht="27.75">
      <c r="A138" s="182"/>
      <c r="B138" s="101" t="s">
        <v>168</v>
      </c>
      <c r="C138" s="7" t="s">
        <v>27</v>
      </c>
      <c r="D138" s="21">
        <v>1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62">
        <f t="shared" si="17"/>
        <v>1</v>
      </c>
      <c r="O138" s="62">
        <f t="shared" si="18"/>
        <v>0</v>
      </c>
      <c r="P138" s="62">
        <f t="shared" si="19"/>
        <v>1</v>
      </c>
    </row>
    <row r="139" spans="1:16" ht="27.75">
      <c r="A139" s="182"/>
      <c r="B139" s="102" t="s">
        <v>168</v>
      </c>
      <c r="C139" s="7" t="s">
        <v>68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62">
        <f t="shared" si="17"/>
        <v>0</v>
      </c>
      <c r="O139" s="62">
        <f t="shared" si="18"/>
        <v>0</v>
      </c>
      <c r="P139" s="62">
        <f t="shared" si="19"/>
        <v>0</v>
      </c>
    </row>
    <row r="140" spans="1:16" ht="27.75">
      <c r="A140" s="182"/>
      <c r="B140" s="101" t="s">
        <v>169</v>
      </c>
      <c r="C140" s="7" t="s">
        <v>27</v>
      </c>
      <c r="D140" s="21">
        <v>1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62">
        <f t="shared" si="17"/>
        <v>1</v>
      </c>
      <c r="O140" s="62">
        <f t="shared" si="18"/>
        <v>0</v>
      </c>
      <c r="P140" s="62">
        <f t="shared" si="19"/>
        <v>1</v>
      </c>
    </row>
    <row r="141" spans="1:16" ht="27.75">
      <c r="A141" s="182"/>
      <c r="B141" s="102" t="s">
        <v>169</v>
      </c>
      <c r="C141" s="7" t="s">
        <v>68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62">
        <f t="shared" si="17"/>
        <v>0</v>
      </c>
      <c r="O141" s="62">
        <f t="shared" si="18"/>
        <v>0</v>
      </c>
      <c r="P141" s="62">
        <f t="shared" si="19"/>
        <v>0</v>
      </c>
    </row>
    <row r="142" spans="1:16" ht="27.75">
      <c r="A142" s="182"/>
      <c r="B142" s="101" t="s">
        <v>170</v>
      </c>
      <c r="C142" s="7" t="s">
        <v>27</v>
      </c>
      <c r="D142" s="21">
        <v>1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62">
        <f t="shared" si="17"/>
        <v>1</v>
      </c>
      <c r="O142" s="62">
        <f t="shared" si="18"/>
        <v>0</v>
      </c>
      <c r="P142" s="62">
        <f t="shared" si="19"/>
        <v>1</v>
      </c>
    </row>
    <row r="143" spans="1:16" ht="27.75">
      <c r="A143" s="182"/>
      <c r="B143" s="102" t="s">
        <v>170</v>
      </c>
      <c r="C143" s="7" t="s">
        <v>68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62">
        <f t="shared" si="17"/>
        <v>0</v>
      </c>
      <c r="O143" s="62">
        <f t="shared" si="18"/>
        <v>0</v>
      </c>
      <c r="P143" s="62">
        <f t="shared" si="19"/>
        <v>0</v>
      </c>
    </row>
    <row r="144" spans="1:16" ht="27.75">
      <c r="A144" s="182"/>
      <c r="B144" s="103" t="s">
        <v>128</v>
      </c>
      <c r="C144" s="62" t="s">
        <v>27</v>
      </c>
      <c r="D144" s="20">
        <f>D142+D140+D138+D136+D134+D132</f>
        <v>6</v>
      </c>
      <c r="E144" s="20">
        <f aca="true" t="shared" si="21" ref="E144:M145">E142+E140+E138+E136+E134+E132</f>
        <v>2</v>
      </c>
      <c r="F144" s="20">
        <f t="shared" si="21"/>
        <v>0</v>
      </c>
      <c r="G144" s="20">
        <f t="shared" si="21"/>
        <v>0</v>
      </c>
      <c r="H144" s="20">
        <f t="shared" si="21"/>
        <v>0</v>
      </c>
      <c r="I144" s="20">
        <f t="shared" si="21"/>
        <v>0</v>
      </c>
      <c r="J144" s="20">
        <f t="shared" si="21"/>
        <v>0</v>
      </c>
      <c r="K144" s="20">
        <f t="shared" si="21"/>
        <v>0</v>
      </c>
      <c r="L144" s="20">
        <f t="shared" si="21"/>
        <v>0</v>
      </c>
      <c r="M144" s="20">
        <f t="shared" si="21"/>
        <v>0</v>
      </c>
      <c r="N144" s="62">
        <f t="shared" si="17"/>
        <v>6</v>
      </c>
      <c r="O144" s="62">
        <f t="shared" si="18"/>
        <v>2</v>
      </c>
      <c r="P144" s="62">
        <f t="shared" si="19"/>
        <v>8</v>
      </c>
    </row>
    <row r="145" spans="1:16" ht="27.75">
      <c r="A145" s="183"/>
      <c r="B145" s="104" t="s">
        <v>128</v>
      </c>
      <c r="C145" s="62" t="s">
        <v>68</v>
      </c>
      <c r="D145" s="20">
        <f>D143+D141+D139+D137+D135+D133</f>
        <v>2</v>
      </c>
      <c r="E145" s="20">
        <f t="shared" si="21"/>
        <v>0</v>
      </c>
      <c r="F145" s="20">
        <f t="shared" si="21"/>
        <v>0</v>
      </c>
      <c r="G145" s="20">
        <f t="shared" si="21"/>
        <v>0</v>
      </c>
      <c r="H145" s="20">
        <f t="shared" si="21"/>
        <v>0</v>
      </c>
      <c r="I145" s="20">
        <f t="shared" si="21"/>
        <v>0</v>
      </c>
      <c r="J145" s="20">
        <f t="shared" si="21"/>
        <v>0</v>
      </c>
      <c r="K145" s="20">
        <f t="shared" si="21"/>
        <v>0</v>
      </c>
      <c r="L145" s="20">
        <f t="shared" si="21"/>
        <v>0</v>
      </c>
      <c r="M145" s="20">
        <f t="shared" si="21"/>
        <v>0</v>
      </c>
      <c r="N145" s="62">
        <f t="shared" si="17"/>
        <v>2</v>
      </c>
      <c r="O145" s="62">
        <f t="shared" si="18"/>
        <v>0</v>
      </c>
      <c r="P145" s="62">
        <f t="shared" si="19"/>
        <v>2</v>
      </c>
    </row>
    <row r="146" spans="1:22" ht="27.75">
      <c r="A146" s="172" t="s">
        <v>37</v>
      </c>
      <c r="B146" s="173"/>
      <c r="C146" s="8" t="s">
        <v>314</v>
      </c>
      <c r="D146" s="80">
        <v>34</v>
      </c>
      <c r="E146" s="80">
        <v>12</v>
      </c>
      <c r="F146" s="80">
        <v>0</v>
      </c>
      <c r="G146" s="80">
        <v>0</v>
      </c>
      <c r="H146" s="80">
        <v>0</v>
      </c>
      <c r="I146" s="80">
        <v>0</v>
      </c>
      <c r="J146" s="80">
        <v>0</v>
      </c>
      <c r="K146" s="80">
        <v>0</v>
      </c>
      <c r="L146" s="80">
        <v>0</v>
      </c>
      <c r="M146" s="80">
        <v>0</v>
      </c>
      <c r="N146" s="62">
        <f t="shared" si="17"/>
        <v>34</v>
      </c>
      <c r="O146" s="62">
        <f t="shared" si="18"/>
        <v>12</v>
      </c>
      <c r="P146" s="62">
        <f t="shared" si="19"/>
        <v>46</v>
      </c>
      <c r="T146" s="51"/>
      <c r="U146" s="51"/>
      <c r="V146" s="51"/>
    </row>
    <row r="147" spans="1:22" ht="27.75">
      <c r="A147" s="174"/>
      <c r="B147" s="175"/>
      <c r="C147" s="8" t="s">
        <v>27</v>
      </c>
      <c r="D147" s="80">
        <v>20</v>
      </c>
      <c r="E147" s="80">
        <v>8</v>
      </c>
      <c r="F147" s="80">
        <v>0</v>
      </c>
      <c r="G147" s="80">
        <v>0</v>
      </c>
      <c r="H147" s="80">
        <v>0</v>
      </c>
      <c r="I147" s="80">
        <v>0</v>
      </c>
      <c r="J147" s="80">
        <v>2</v>
      </c>
      <c r="K147" s="80">
        <v>0</v>
      </c>
      <c r="L147" s="80">
        <v>0</v>
      </c>
      <c r="M147" s="81">
        <v>0</v>
      </c>
      <c r="N147" s="62">
        <f t="shared" si="17"/>
        <v>22</v>
      </c>
      <c r="O147" s="62">
        <f t="shared" si="18"/>
        <v>8</v>
      </c>
      <c r="P147" s="62">
        <f t="shared" si="19"/>
        <v>30</v>
      </c>
      <c r="T147" s="51"/>
      <c r="U147" s="51"/>
      <c r="V147" s="51"/>
    </row>
    <row r="148" spans="1:22" ht="27.75">
      <c r="A148" s="176"/>
      <c r="B148" s="177"/>
      <c r="C148" s="8" t="s">
        <v>68</v>
      </c>
      <c r="D148" s="80">
        <v>25</v>
      </c>
      <c r="E148" s="80">
        <v>7</v>
      </c>
      <c r="F148" s="80">
        <v>1</v>
      </c>
      <c r="G148" s="80">
        <v>0</v>
      </c>
      <c r="H148" s="80">
        <v>0</v>
      </c>
      <c r="I148" s="80">
        <v>0</v>
      </c>
      <c r="J148" s="80">
        <v>4</v>
      </c>
      <c r="K148" s="80">
        <v>2</v>
      </c>
      <c r="L148" s="80">
        <v>0</v>
      </c>
      <c r="M148" s="81">
        <v>0</v>
      </c>
      <c r="N148" s="62">
        <f t="shared" si="17"/>
        <v>30</v>
      </c>
      <c r="O148" s="62">
        <f t="shared" si="18"/>
        <v>9</v>
      </c>
      <c r="P148" s="62">
        <f t="shared" si="19"/>
        <v>39</v>
      </c>
      <c r="T148" s="51"/>
      <c r="U148" s="51"/>
      <c r="V148" s="51"/>
    </row>
    <row r="149" spans="1:16" ht="26.25" customHeight="1">
      <c r="A149" s="181" t="s">
        <v>242</v>
      </c>
      <c r="B149" s="101" t="s">
        <v>171</v>
      </c>
      <c r="C149" s="8" t="s">
        <v>27</v>
      </c>
      <c r="D149" s="80">
        <v>1</v>
      </c>
      <c r="E149" s="80">
        <v>2</v>
      </c>
      <c r="F149" s="80">
        <v>0</v>
      </c>
      <c r="G149" s="80">
        <v>0</v>
      </c>
      <c r="H149" s="80">
        <v>0</v>
      </c>
      <c r="I149" s="80">
        <v>0</v>
      </c>
      <c r="J149" s="80">
        <v>0</v>
      </c>
      <c r="K149" s="80">
        <v>0</v>
      </c>
      <c r="L149" s="80">
        <v>0</v>
      </c>
      <c r="M149" s="81">
        <v>0</v>
      </c>
      <c r="N149" s="62">
        <f t="shared" si="17"/>
        <v>1</v>
      </c>
      <c r="O149" s="62">
        <f t="shared" si="18"/>
        <v>2</v>
      </c>
      <c r="P149" s="62">
        <f t="shared" si="19"/>
        <v>3</v>
      </c>
    </row>
    <row r="150" spans="1:16" ht="27.75">
      <c r="A150" s="184"/>
      <c r="B150" s="102" t="s">
        <v>171</v>
      </c>
      <c r="C150" s="8" t="s">
        <v>68</v>
      </c>
      <c r="D150" s="80">
        <v>0</v>
      </c>
      <c r="E150" s="80">
        <v>0</v>
      </c>
      <c r="F150" s="80">
        <v>0</v>
      </c>
      <c r="G150" s="80">
        <v>0</v>
      </c>
      <c r="H150" s="80">
        <v>0</v>
      </c>
      <c r="I150" s="80">
        <v>0</v>
      </c>
      <c r="J150" s="80">
        <v>0</v>
      </c>
      <c r="K150" s="80">
        <v>0</v>
      </c>
      <c r="L150" s="80">
        <v>0</v>
      </c>
      <c r="M150" s="80">
        <v>0</v>
      </c>
      <c r="N150" s="62">
        <f t="shared" si="17"/>
        <v>0</v>
      </c>
      <c r="O150" s="62">
        <f t="shared" si="18"/>
        <v>0</v>
      </c>
      <c r="P150" s="62">
        <f t="shared" si="19"/>
        <v>0</v>
      </c>
    </row>
    <row r="151" spans="1:16" ht="27.75">
      <c r="A151" s="184"/>
      <c r="B151" s="101" t="s">
        <v>184</v>
      </c>
      <c r="C151" s="8" t="s">
        <v>27</v>
      </c>
      <c r="D151" s="80">
        <v>3</v>
      </c>
      <c r="E151" s="80">
        <v>1</v>
      </c>
      <c r="F151" s="80">
        <v>0</v>
      </c>
      <c r="G151" s="80">
        <v>0</v>
      </c>
      <c r="H151" s="80">
        <v>0</v>
      </c>
      <c r="I151" s="80">
        <v>0</v>
      </c>
      <c r="J151" s="80">
        <v>0</v>
      </c>
      <c r="K151" s="80">
        <v>0</v>
      </c>
      <c r="L151" s="80">
        <v>0</v>
      </c>
      <c r="M151" s="81">
        <v>0</v>
      </c>
      <c r="N151" s="62">
        <f t="shared" si="17"/>
        <v>3</v>
      </c>
      <c r="O151" s="62">
        <f t="shared" si="18"/>
        <v>1</v>
      </c>
      <c r="P151" s="62">
        <f t="shared" si="19"/>
        <v>4</v>
      </c>
    </row>
    <row r="152" spans="1:16" ht="27.75">
      <c r="A152" s="184"/>
      <c r="B152" s="102" t="s">
        <v>184</v>
      </c>
      <c r="C152" s="8" t="s">
        <v>68</v>
      </c>
      <c r="D152" s="80">
        <v>0</v>
      </c>
      <c r="E152" s="80">
        <v>0</v>
      </c>
      <c r="F152" s="80">
        <v>0</v>
      </c>
      <c r="G152" s="80">
        <v>0</v>
      </c>
      <c r="H152" s="80">
        <v>0</v>
      </c>
      <c r="I152" s="80">
        <v>0</v>
      </c>
      <c r="J152" s="80">
        <v>0</v>
      </c>
      <c r="K152" s="80">
        <v>0</v>
      </c>
      <c r="L152" s="80">
        <v>0</v>
      </c>
      <c r="M152" s="80">
        <v>0</v>
      </c>
      <c r="N152" s="62">
        <f t="shared" si="17"/>
        <v>0</v>
      </c>
      <c r="O152" s="62">
        <f t="shared" si="18"/>
        <v>0</v>
      </c>
      <c r="P152" s="62">
        <f t="shared" si="19"/>
        <v>0</v>
      </c>
    </row>
    <row r="153" spans="1:16" ht="27.75">
      <c r="A153" s="184"/>
      <c r="B153" s="101" t="s">
        <v>185</v>
      </c>
      <c r="C153" s="8" t="s">
        <v>27</v>
      </c>
      <c r="D153" s="82">
        <v>0</v>
      </c>
      <c r="E153" s="80">
        <v>0</v>
      </c>
      <c r="F153" s="80">
        <v>0</v>
      </c>
      <c r="G153" s="80">
        <v>0</v>
      </c>
      <c r="H153" s="80">
        <v>0</v>
      </c>
      <c r="I153" s="80">
        <v>0</v>
      </c>
      <c r="J153" s="80">
        <v>0</v>
      </c>
      <c r="K153" s="80">
        <v>0</v>
      </c>
      <c r="L153" s="80">
        <v>0</v>
      </c>
      <c r="M153" s="80">
        <v>0</v>
      </c>
      <c r="N153" s="62">
        <f t="shared" si="17"/>
        <v>0</v>
      </c>
      <c r="O153" s="62">
        <f t="shared" si="18"/>
        <v>0</v>
      </c>
      <c r="P153" s="62">
        <f t="shared" si="19"/>
        <v>0</v>
      </c>
    </row>
    <row r="154" spans="1:16" ht="27.75">
      <c r="A154" s="184"/>
      <c r="B154" s="102" t="s">
        <v>185</v>
      </c>
      <c r="C154" s="8" t="s">
        <v>68</v>
      </c>
      <c r="D154" s="80">
        <v>0</v>
      </c>
      <c r="E154" s="80">
        <v>0</v>
      </c>
      <c r="F154" s="80">
        <v>0</v>
      </c>
      <c r="G154" s="80">
        <v>0</v>
      </c>
      <c r="H154" s="80">
        <v>0</v>
      </c>
      <c r="I154" s="80">
        <v>0</v>
      </c>
      <c r="J154" s="80">
        <v>0</v>
      </c>
      <c r="K154" s="80">
        <v>0</v>
      </c>
      <c r="L154" s="80">
        <v>0</v>
      </c>
      <c r="M154" s="80">
        <v>0</v>
      </c>
      <c r="N154" s="62">
        <f t="shared" si="17"/>
        <v>0</v>
      </c>
      <c r="O154" s="62">
        <f t="shared" si="18"/>
        <v>0</v>
      </c>
      <c r="P154" s="62">
        <f t="shared" si="19"/>
        <v>0</v>
      </c>
    </row>
    <row r="155" spans="1:16" ht="27.75">
      <c r="A155" s="184"/>
      <c r="B155" s="101" t="s">
        <v>186</v>
      </c>
      <c r="C155" s="8" t="s">
        <v>27</v>
      </c>
      <c r="D155" s="80">
        <v>0</v>
      </c>
      <c r="E155" s="80">
        <v>0</v>
      </c>
      <c r="F155" s="80">
        <v>0</v>
      </c>
      <c r="G155" s="80">
        <v>0</v>
      </c>
      <c r="H155" s="80">
        <v>0</v>
      </c>
      <c r="I155" s="80">
        <v>0</v>
      </c>
      <c r="J155" s="80">
        <v>0</v>
      </c>
      <c r="K155" s="80">
        <v>0</v>
      </c>
      <c r="L155" s="80">
        <v>0</v>
      </c>
      <c r="M155" s="80">
        <v>0</v>
      </c>
      <c r="N155" s="62">
        <f t="shared" si="17"/>
        <v>0</v>
      </c>
      <c r="O155" s="62">
        <f t="shared" si="18"/>
        <v>0</v>
      </c>
      <c r="P155" s="62">
        <f t="shared" si="19"/>
        <v>0</v>
      </c>
    </row>
    <row r="156" spans="1:16" ht="27.75">
      <c r="A156" s="184"/>
      <c r="B156" s="102" t="s">
        <v>186</v>
      </c>
      <c r="C156" s="8" t="s">
        <v>68</v>
      </c>
      <c r="D156" s="80">
        <v>0</v>
      </c>
      <c r="E156" s="80">
        <v>0</v>
      </c>
      <c r="F156" s="80">
        <v>0</v>
      </c>
      <c r="G156" s="80">
        <v>0</v>
      </c>
      <c r="H156" s="80">
        <v>0</v>
      </c>
      <c r="I156" s="80">
        <v>0</v>
      </c>
      <c r="J156" s="80">
        <v>0</v>
      </c>
      <c r="K156" s="80">
        <v>0</v>
      </c>
      <c r="L156" s="80">
        <v>0</v>
      </c>
      <c r="M156" s="80">
        <v>0</v>
      </c>
      <c r="N156" s="62">
        <f t="shared" si="17"/>
        <v>0</v>
      </c>
      <c r="O156" s="62">
        <f t="shared" si="18"/>
        <v>0</v>
      </c>
      <c r="P156" s="62">
        <f t="shared" si="19"/>
        <v>0</v>
      </c>
    </row>
    <row r="157" spans="1:16" ht="27.75">
      <c r="A157" s="184"/>
      <c r="B157" s="101" t="s">
        <v>174</v>
      </c>
      <c r="C157" s="8" t="s">
        <v>27</v>
      </c>
      <c r="D157" s="80">
        <v>1</v>
      </c>
      <c r="E157" s="80">
        <v>1</v>
      </c>
      <c r="F157" s="80">
        <v>0</v>
      </c>
      <c r="G157" s="80">
        <v>0</v>
      </c>
      <c r="H157" s="80">
        <v>0</v>
      </c>
      <c r="I157" s="80">
        <v>0</v>
      </c>
      <c r="J157" s="80">
        <v>0</v>
      </c>
      <c r="K157" s="80">
        <v>0</v>
      </c>
      <c r="L157" s="80">
        <v>0</v>
      </c>
      <c r="M157" s="80">
        <v>0</v>
      </c>
      <c r="N157" s="62">
        <f t="shared" si="17"/>
        <v>1</v>
      </c>
      <c r="O157" s="62">
        <f t="shared" si="18"/>
        <v>1</v>
      </c>
      <c r="P157" s="62">
        <f t="shared" si="19"/>
        <v>2</v>
      </c>
    </row>
    <row r="158" spans="1:16" ht="27.75">
      <c r="A158" s="184"/>
      <c r="B158" s="102" t="s">
        <v>174</v>
      </c>
      <c r="C158" s="8" t="s">
        <v>68</v>
      </c>
      <c r="D158" s="80">
        <v>0</v>
      </c>
      <c r="E158" s="80">
        <v>0</v>
      </c>
      <c r="F158" s="80">
        <v>0</v>
      </c>
      <c r="G158" s="80">
        <v>0</v>
      </c>
      <c r="H158" s="80">
        <v>0</v>
      </c>
      <c r="I158" s="80">
        <v>0</v>
      </c>
      <c r="J158" s="80">
        <v>0</v>
      </c>
      <c r="K158" s="80">
        <v>0</v>
      </c>
      <c r="L158" s="80">
        <v>0</v>
      </c>
      <c r="M158" s="80">
        <v>0</v>
      </c>
      <c r="N158" s="62">
        <f t="shared" si="17"/>
        <v>0</v>
      </c>
      <c r="O158" s="62">
        <f t="shared" si="18"/>
        <v>0</v>
      </c>
      <c r="P158" s="62">
        <f t="shared" si="19"/>
        <v>0</v>
      </c>
    </row>
    <row r="159" spans="1:16" ht="27.75">
      <c r="A159" s="184"/>
      <c r="B159" s="103" t="s">
        <v>83</v>
      </c>
      <c r="C159" s="10" t="s">
        <v>314</v>
      </c>
      <c r="D159" s="74" t="s">
        <v>193</v>
      </c>
      <c r="E159" s="74" t="s">
        <v>318</v>
      </c>
      <c r="F159" s="74" t="s">
        <v>189</v>
      </c>
      <c r="G159" s="74" t="s">
        <v>189</v>
      </c>
      <c r="H159" s="74" t="s">
        <v>189</v>
      </c>
      <c r="I159" s="74" t="s">
        <v>189</v>
      </c>
      <c r="J159" s="74" t="s">
        <v>189</v>
      </c>
      <c r="K159" s="74" t="s">
        <v>189</v>
      </c>
      <c r="L159" s="74" t="s">
        <v>189</v>
      </c>
      <c r="M159" s="74" t="s">
        <v>189</v>
      </c>
      <c r="N159" s="62">
        <f t="shared" si="17"/>
        <v>3</v>
      </c>
      <c r="O159" s="62">
        <f t="shared" si="18"/>
        <v>1</v>
      </c>
      <c r="P159" s="62">
        <f t="shared" si="19"/>
        <v>4</v>
      </c>
    </row>
    <row r="160" spans="1:16" ht="27.75">
      <c r="A160" s="184"/>
      <c r="B160" s="178"/>
      <c r="C160" s="10" t="s">
        <v>27</v>
      </c>
      <c r="D160" s="74">
        <v>5</v>
      </c>
      <c r="E160" s="74">
        <v>4</v>
      </c>
      <c r="F160" s="74">
        <v>0</v>
      </c>
      <c r="G160" s="74">
        <v>0</v>
      </c>
      <c r="H160" s="74">
        <v>0</v>
      </c>
      <c r="I160" s="74">
        <v>0</v>
      </c>
      <c r="J160" s="74">
        <v>0</v>
      </c>
      <c r="K160" s="74">
        <v>0</v>
      </c>
      <c r="L160" s="74">
        <v>0</v>
      </c>
      <c r="M160" s="74">
        <v>0</v>
      </c>
      <c r="N160" s="62">
        <f t="shared" si="17"/>
        <v>5</v>
      </c>
      <c r="O160" s="62">
        <f t="shared" si="18"/>
        <v>4</v>
      </c>
      <c r="P160" s="62">
        <f t="shared" si="19"/>
        <v>9</v>
      </c>
    </row>
    <row r="161" spans="1:16" ht="27.75">
      <c r="A161" s="185"/>
      <c r="B161" s="104"/>
      <c r="C161" s="10" t="s">
        <v>68</v>
      </c>
      <c r="D161" s="75">
        <v>0</v>
      </c>
      <c r="E161" s="75">
        <v>0</v>
      </c>
      <c r="F161" s="75">
        <v>0</v>
      </c>
      <c r="G161" s="75">
        <v>0</v>
      </c>
      <c r="H161" s="75">
        <v>0</v>
      </c>
      <c r="I161" s="75">
        <v>0</v>
      </c>
      <c r="J161" s="75">
        <v>0</v>
      </c>
      <c r="K161" s="75">
        <v>0</v>
      </c>
      <c r="L161" s="75">
        <v>0</v>
      </c>
      <c r="M161" s="75">
        <v>0</v>
      </c>
      <c r="N161" s="62">
        <f t="shared" si="17"/>
        <v>0</v>
      </c>
      <c r="O161" s="62">
        <f t="shared" si="18"/>
        <v>0</v>
      </c>
      <c r="P161" s="62">
        <f t="shared" si="19"/>
        <v>0</v>
      </c>
    </row>
    <row r="162" spans="1:16" ht="26.25" customHeight="1">
      <c r="A162" s="181" t="s">
        <v>245</v>
      </c>
      <c r="B162" s="101" t="s">
        <v>53</v>
      </c>
      <c r="C162" s="8" t="s">
        <v>27</v>
      </c>
      <c r="D162" s="80">
        <v>11</v>
      </c>
      <c r="E162" s="80">
        <v>3</v>
      </c>
      <c r="F162" s="80">
        <v>0</v>
      </c>
      <c r="G162" s="80">
        <v>0</v>
      </c>
      <c r="H162" s="80">
        <v>0</v>
      </c>
      <c r="I162" s="80">
        <v>0</v>
      </c>
      <c r="J162" s="80">
        <v>0</v>
      </c>
      <c r="K162" s="80">
        <v>0</v>
      </c>
      <c r="L162" s="80">
        <v>0</v>
      </c>
      <c r="M162" s="80">
        <v>0</v>
      </c>
      <c r="N162" s="62">
        <f t="shared" si="17"/>
        <v>11</v>
      </c>
      <c r="O162" s="62">
        <f t="shared" si="18"/>
        <v>3</v>
      </c>
      <c r="P162" s="62">
        <f t="shared" si="19"/>
        <v>14</v>
      </c>
    </row>
    <row r="163" spans="1:16" ht="27.75">
      <c r="A163" s="182"/>
      <c r="B163" s="102" t="s">
        <v>53</v>
      </c>
      <c r="C163" s="8" t="s">
        <v>68</v>
      </c>
      <c r="D163" s="82">
        <v>0</v>
      </c>
      <c r="E163" s="82">
        <v>0</v>
      </c>
      <c r="F163" s="82">
        <v>0</v>
      </c>
      <c r="G163" s="82">
        <v>0</v>
      </c>
      <c r="H163" s="82">
        <v>0</v>
      </c>
      <c r="I163" s="82">
        <v>0</v>
      </c>
      <c r="J163" s="82">
        <v>0</v>
      </c>
      <c r="K163" s="82">
        <v>0</v>
      </c>
      <c r="L163" s="82">
        <v>0</v>
      </c>
      <c r="M163" s="82">
        <v>0</v>
      </c>
      <c r="N163" s="62">
        <f t="shared" si="17"/>
        <v>0</v>
      </c>
      <c r="O163" s="62">
        <f t="shared" si="18"/>
        <v>0</v>
      </c>
      <c r="P163" s="62">
        <f t="shared" si="19"/>
        <v>0</v>
      </c>
    </row>
    <row r="164" spans="1:16" ht="27.75">
      <c r="A164" s="182"/>
      <c r="B164" s="101" t="s">
        <v>119</v>
      </c>
      <c r="C164" s="8" t="s">
        <v>27</v>
      </c>
      <c r="D164" s="80">
        <v>2</v>
      </c>
      <c r="E164" s="80">
        <v>1</v>
      </c>
      <c r="F164" s="80">
        <v>0</v>
      </c>
      <c r="G164" s="80">
        <v>0</v>
      </c>
      <c r="H164" s="80">
        <v>0</v>
      </c>
      <c r="I164" s="80">
        <v>0</v>
      </c>
      <c r="J164" s="80">
        <v>0</v>
      </c>
      <c r="K164" s="80">
        <v>0</v>
      </c>
      <c r="L164" s="80">
        <v>0</v>
      </c>
      <c r="M164" s="80">
        <v>0</v>
      </c>
      <c r="N164" s="62">
        <f t="shared" si="17"/>
        <v>2</v>
      </c>
      <c r="O164" s="62">
        <f t="shared" si="18"/>
        <v>1</v>
      </c>
      <c r="P164" s="62">
        <f t="shared" si="19"/>
        <v>3</v>
      </c>
    </row>
    <row r="165" spans="1:16" ht="27.75">
      <c r="A165" s="182"/>
      <c r="B165" s="102" t="s">
        <v>119</v>
      </c>
      <c r="C165" s="8" t="s">
        <v>68</v>
      </c>
      <c r="D165" s="82">
        <v>0</v>
      </c>
      <c r="E165" s="82">
        <v>0</v>
      </c>
      <c r="F165" s="82">
        <v>0</v>
      </c>
      <c r="G165" s="82">
        <v>0</v>
      </c>
      <c r="H165" s="82">
        <v>0</v>
      </c>
      <c r="I165" s="82">
        <v>0</v>
      </c>
      <c r="J165" s="82">
        <v>0</v>
      </c>
      <c r="K165" s="82">
        <v>0</v>
      </c>
      <c r="L165" s="82">
        <v>0</v>
      </c>
      <c r="M165" s="82">
        <v>0</v>
      </c>
      <c r="N165" s="62">
        <f t="shared" si="17"/>
        <v>0</v>
      </c>
      <c r="O165" s="62">
        <f t="shared" si="18"/>
        <v>0</v>
      </c>
      <c r="P165" s="62">
        <f t="shared" si="19"/>
        <v>0</v>
      </c>
    </row>
    <row r="166" spans="1:16" ht="27.75">
      <c r="A166" s="182"/>
      <c r="B166" s="101" t="s">
        <v>176</v>
      </c>
      <c r="C166" s="8" t="s">
        <v>27</v>
      </c>
      <c r="D166" s="80">
        <v>11</v>
      </c>
      <c r="E166" s="80">
        <v>5</v>
      </c>
      <c r="F166" s="80">
        <v>0</v>
      </c>
      <c r="G166" s="80">
        <v>0</v>
      </c>
      <c r="H166" s="80">
        <v>0</v>
      </c>
      <c r="I166" s="80">
        <v>0</v>
      </c>
      <c r="J166" s="80">
        <v>0</v>
      </c>
      <c r="K166" s="80">
        <v>0</v>
      </c>
      <c r="L166" s="80">
        <v>0</v>
      </c>
      <c r="M166" s="80">
        <v>0</v>
      </c>
      <c r="N166" s="62">
        <f t="shared" si="17"/>
        <v>11</v>
      </c>
      <c r="O166" s="62">
        <f t="shared" si="18"/>
        <v>5</v>
      </c>
      <c r="P166" s="62">
        <f t="shared" si="19"/>
        <v>16</v>
      </c>
    </row>
    <row r="167" spans="1:16" ht="27.75">
      <c r="A167" s="182"/>
      <c r="B167" s="102" t="s">
        <v>176</v>
      </c>
      <c r="C167" s="8" t="s">
        <v>68</v>
      </c>
      <c r="D167" s="82">
        <v>0</v>
      </c>
      <c r="E167" s="82">
        <v>0</v>
      </c>
      <c r="F167" s="82">
        <v>0</v>
      </c>
      <c r="G167" s="82">
        <v>0</v>
      </c>
      <c r="H167" s="82">
        <v>0</v>
      </c>
      <c r="I167" s="82">
        <v>0</v>
      </c>
      <c r="J167" s="82">
        <v>0</v>
      </c>
      <c r="K167" s="82">
        <v>0</v>
      </c>
      <c r="L167" s="82">
        <v>0</v>
      </c>
      <c r="M167" s="82">
        <v>0</v>
      </c>
      <c r="N167" s="62">
        <f aca="true" t="shared" si="22" ref="N167:N192">L167+J167+H167+F167+D167</f>
        <v>0</v>
      </c>
      <c r="O167" s="62">
        <f aca="true" t="shared" si="23" ref="O167:O192">M167+K167+I167+G167+E167</f>
        <v>0</v>
      </c>
      <c r="P167" s="62">
        <f aca="true" t="shared" si="24" ref="P167:P192">O167+N167</f>
        <v>0</v>
      </c>
    </row>
    <row r="168" spans="1:16" ht="27.75">
      <c r="A168" s="182"/>
      <c r="B168" s="101" t="s">
        <v>194</v>
      </c>
      <c r="C168" s="8" t="s">
        <v>27</v>
      </c>
      <c r="D168" s="80">
        <v>2</v>
      </c>
      <c r="E168" s="80">
        <v>1</v>
      </c>
      <c r="F168" s="80">
        <v>0</v>
      </c>
      <c r="G168" s="80">
        <v>0</v>
      </c>
      <c r="H168" s="80">
        <v>0</v>
      </c>
      <c r="I168" s="80">
        <v>0</v>
      </c>
      <c r="J168" s="80">
        <v>0</v>
      </c>
      <c r="K168" s="80">
        <v>0</v>
      </c>
      <c r="L168" s="80">
        <v>0</v>
      </c>
      <c r="M168" s="80">
        <v>0</v>
      </c>
      <c r="N168" s="62">
        <f t="shared" si="22"/>
        <v>2</v>
      </c>
      <c r="O168" s="62">
        <f t="shared" si="23"/>
        <v>1</v>
      </c>
      <c r="P168" s="62">
        <f t="shared" si="24"/>
        <v>3</v>
      </c>
    </row>
    <row r="169" spans="1:16" ht="27.75">
      <c r="A169" s="182"/>
      <c r="B169" s="102" t="s">
        <v>194</v>
      </c>
      <c r="C169" s="8" t="s">
        <v>68</v>
      </c>
      <c r="D169" s="82">
        <v>0</v>
      </c>
      <c r="E169" s="82">
        <v>0</v>
      </c>
      <c r="F169" s="82">
        <v>0</v>
      </c>
      <c r="G169" s="82">
        <v>0</v>
      </c>
      <c r="H169" s="82">
        <v>0</v>
      </c>
      <c r="I169" s="82">
        <v>0</v>
      </c>
      <c r="J169" s="82">
        <v>0</v>
      </c>
      <c r="K169" s="82">
        <v>0</v>
      </c>
      <c r="L169" s="82">
        <v>0</v>
      </c>
      <c r="M169" s="82">
        <v>0</v>
      </c>
      <c r="N169" s="62">
        <f t="shared" si="22"/>
        <v>0</v>
      </c>
      <c r="O169" s="62">
        <f t="shared" si="23"/>
        <v>0</v>
      </c>
      <c r="P169" s="62">
        <f t="shared" si="24"/>
        <v>0</v>
      </c>
    </row>
    <row r="170" spans="1:16" ht="27.75">
      <c r="A170" s="182"/>
      <c r="B170" s="101" t="s">
        <v>178</v>
      </c>
      <c r="C170" s="8" t="s">
        <v>27</v>
      </c>
      <c r="D170" s="80">
        <v>2</v>
      </c>
      <c r="E170" s="80">
        <v>1</v>
      </c>
      <c r="F170" s="80">
        <v>0</v>
      </c>
      <c r="G170" s="80">
        <v>0</v>
      </c>
      <c r="H170" s="80">
        <v>0</v>
      </c>
      <c r="I170" s="80">
        <v>0</v>
      </c>
      <c r="J170" s="80">
        <v>0</v>
      </c>
      <c r="K170" s="80">
        <v>0</v>
      </c>
      <c r="L170" s="80">
        <v>0</v>
      </c>
      <c r="M170" s="80">
        <v>0</v>
      </c>
      <c r="N170" s="62">
        <f t="shared" si="22"/>
        <v>2</v>
      </c>
      <c r="O170" s="62">
        <f t="shared" si="23"/>
        <v>1</v>
      </c>
      <c r="P170" s="62">
        <f t="shared" si="24"/>
        <v>3</v>
      </c>
    </row>
    <row r="171" spans="1:16" ht="27.75">
      <c r="A171" s="182"/>
      <c r="B171" s="102" t="s">
        <v>178</v>
      </c>
      <c r="C171" s="8" t="s">
        <v>68</v>
      </c>
      <c r="D171" s="82">
        <v>0</v>
      </c>
      <c r="E171" s="82">
        <v>0</v>
      </c>
      <c r="F171" s="82">
        <v>0</v>
      </c>
      <c r="G171" s="82">
        <v>0</v>
      </c>
      <c r="H171" s="82">
        <v>0</v>
      </c>
      <c r="I171" s="82">
        <v>0</v>
      </c>
      <c r="J171" s="82">
        <v>0</v>
      </c>
      <c r="K171" s="82">
        <v>0</v>
      </c>
      <c r="L171" s="82">
        <v>0</v>
      </c>
      <c r="M171" s="82">
        <v>0</v>
      </c>
      <c r="N171" s="62">
        <f t="shared" si="22"/>
        <v>0</v>
      </c>
      <c r="O171" s="62">
        <f t="shared" si="23"/>
        <v>0</v>
      </c>
      <c r="P171" s="62">
        <f t="shared" si="24"/>
        <v>0</v>
      </c>
    </row>
    <row r="172" spans="1:16" ht="27.75">
      <c r="A172" s="182"/>
      <c r="B172" s="101" t="s">
        <v>56</v>
      </c>
      <c r="C172" s="8" t="s">
        <v>27</v>
      </c>
      <c r="D172" s="80">
        <v>2</v>
      </c>
      <c r="E172" s="80">
        <v>1</v>
      </c>
      <c r="F172" s="80">
        <v>0</v>
      </c>
      <c r="G172" s="80">
        <v>0</v>
      </c>
      <c r="H172" s="80">
        <v>0</v>
      </c>
      <c r="I172" s="80">
        <v>0</v>
      </c>
      <c r="J172" s="80">
        <v>0</v>
      </c>
      <c r="K172" s="80">
        <v>0</v>
      </c>
      <c r="L172" s="80">
        <v>0</v>
      </c>
      <c r="M172" s="80">
        <v>0</v>
      </c>
      <c r="N172" s="62">
        <f t="shared" si="22"/>
        <v>2</v>
      </c>
      <c r="O172" s="62">
        <f t="shared" si="23"/>
        <v>1</v>
      </c>
      <c r="P172" s="62">
        <f t="shared" si="24"/>
        <v>3</v>
      </c>
    </row>
    <row r="173" spans="1:16" ht="27.75">
      <c r="A173" s="182"/>
      <c r="B173" s="102" t="s">
        <v>56</v>
      </c>
      <c r="C173" s="8" t="s">
        <v>68</v>
      </c>
      <c r="D173" s="82">
        <v>0</v>
      </c>
      <c r="E173" s="82">
        <v>0</v>
      </c>
      <c r="F173" s="82">
        <v>0</v>
      </c>
      <c r="G173" s="82">
        <v>0</v>
      </c>
      <c r="H173" s="82">
        <v>0</v>
      </c>
      <c r="I173" s="82">
        <v>0</v>
      </c>
      <c r="J173" s="82">
        <v>0</v>
      </c>
      <c r="K173" s="82">
        <v>0</v>
      </c>
      <c r="L173" s="82">
        <v>0</v>
      </c>
      <c r="M173" s="82">
        <v>0</v>
      </c>
      <c r="N173" s="62">
        <f t="shared" si="22"/>
        <v>0</v>
      </c>
      <c r="O173" s="62">
        <f t="shared" si="23"/>
        <v>0</v>
      </c>
      <c r="P173" s="62">
        <f t="shared" si="24"/>
        <v>0</v>
      </c>
    </row>
    <row r="174" spans="1:16" ht="27.75">
      <c r="A174" s="182"/>
      <c r="B174" s="103" t="s">
        <v>147</v>
      </c>
      <c r="C174" s="10" t="s">
        <v>27</v>
      </c>
      <c r="D174" s="76">
        <f>D172+D170+D168+D166+D164+D162</f>
        <v>30</v>
      </c>
      <c r="E174" s="76">
        <f aca="true" t="shared" si="25" ref="E174:M175">E172+E170+E168+E166+E164+E162</f>
        <v>12</v>
      </c>
      <c r="F174" s="76">
        <f t="shared" si="25"/>
        <v>0</v>
      </c>
      <c r="G174" s="76">
        <f t="shared" si="25"/>
        <v>0</v>
      </c>
      <c r="H174" s="76">
        <f t="shared" si="25"/>
        <v>0</v>
      </c>
      <c r="I174" s="76">
        <f t="shared" si="25"/>
        <v>0</v>
      </c>
      <c r="J174" s="76">
        <f t="shared" si="25"/>
        <v>0</v>
      </c>
      <c r="K174" s="76">
        <f t="shared" si="25"/>
        <v>0</v>
      </c>
      <c r="L174" s="76">
        <f t="shared" si="25"/>
        <v>0</v>
      </c>
      <c r="M174" s="76">
        <f t="shared" si="25"/>
        <v>0</v>
      </c>
      <c r="N174" s="62">
        <f t="shared" si="22"/>
        <v>30</v>
      </c>
      <c r="O174" s="62">
        <f t="shared" si="23"/>
        <v>12</v>
      </c>
      <c r="P174" s="62">
        <f t="shared" si="24"/>
        <v>42</v>
      </c>
    </row>
    <row r="175" spans="1:16" ht="27.75">
      <c r="A175" s="183"/>
      <c r="B175" s="104" t="s">
        <v>147</v>
      </c>
      <c r="C175" s="10" t="s">
        <v>68</v>
      </c>
      <c r="D175" s="76">
        <f>D173+D171+D169+D167+D165+D163</f>
        <v>0</v>
      </c>
      <c r="E175" s="76">
        <f t="shared" si="25"/>
        <v>0</v>
      </c>
      <c r="F175" s="76">
        <f t="shared" si="25"/>
        <v>0</v>
      </c>
      <c r="G175" s="76">
        <f t="shared" si="25"/>
        <v>0</v>
      </c>
      <c r="H175" s="76">
        <f t="shared" si="25"/>
        <v>0</v>
      </c>
      <c r="I175" s="76">
        <f t="shared" si="25"/>
        <v>0</v>
      </c>
      <c r="J175" s="76">
        <f t="shared" si="25"/>
        <v>0</v>
      </c>
      <c r="K175" s="76">
        <f t="shared" si="25"/>
        <v>0</v>
      </c>
      <c r="L175" s="76">
        <f t="shared" si="25"/>
        <v>0</v>
      </c>
      <c r="M175" s="76">
        <f t="shared" si="25"/>
        <v>0</v>
      </c>
      <c r="N175" s="62">
        <f t="shared" si="22"/>
        <v>0</v>
      </c>
      <c r="O175" s="62">
        <f t="shared" si="23"/>
        <v>0</v>
      </c>
      <c r="P175" s="62">
        <f t="shared" si="24"/>
        <v>0</v>
      </c>
    </row>
    <row r="176" spans="1:16" ht="26.25" customHeight="1">
      <c r="A176" s="181" t="s">
        <v>247</v>
      </c>
      <c r="B176" s="101" t="s">
        <v>246</v>
      </c>
      <c r="C176" s="8" t="s">
        <v>27</v>
      </c>
      <c r="D176" s="63">
        <v>1</v>
      </c>
      <c r="E176" s="63">
        <v>0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2">
        <f t="shared" si="22"/>
        <v>1</v>
      </c>
      <c r="O176" s="62">
        <f t="shared" si="23"/>
        <v>0</v>
      </c>
      <c r="P176" s="62">
        <f t="shared" si="24"/>
        <v>1</v>
      </c>
    </row>
    <row r="177" spans="1:16" ht="27.75">
      <c r="A177" s="182"/>
      <c r="B177" s="102" t="s">
        <v>251</v>
      </c>
      <c r="C177" s="8" t="s">
        <v>68</v>
      </c>
      <c r="D177" s="63">
        <v>0</v>
      </c>
      <c r="E177" s="63">
        <v>0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2">
        <f t="shared" si="22"/>
        <v>0</v>
      </c>
      <c r="O177" s="62">
        <f t="shared" si="23"/>
        <v>0</v>
      </c>
      <c r="P177" s="62">
        <f t="shared" si="24"/>
        <v>0</v>
      </c>
    </row>
    <row r="178" spans="1:16" ht="27.75">
      <c r="A178" s="182"/>
      <c r="B178" s="101" t="s">
        <v>180</v>
      </c>
      <c r="C178" s="8" t="s">
        <v>27</v>
      </c>
      <c r="D178" s="63">
        <v>0</v>
      </c>
      <c r="E178" s="63">
        <v>1</v>
      </c>
      <c r="F178" s="63">
        <v>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2">
        <f t="shared" si="22"/>
        <v>0</v>
      </c>
      <c r="O178" s="62">
        <f t="shared" si="23"/>
        <v>1</v>
      </c>
      <c r="P178" s="62">
        <f t="shared" si="24"/>
        <v>1</v>
      </c>
    </row>
    <row r="179" spans="1:16" ht="27.75">
      <c r="A179" s="182"/>
      <c r="B179" s="102" t="s">
        <v>180</v>
      </c>
      <c r="C179" s="8" t="s">
        <v>68</v>
      </c>
      <c r="D179" s="63">
        <v>0</v>
      </c>
      <c r="E179" s="63">
        <v>0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2">
        <f t="shared" si="22"/>
        <v>0</v>
      </c>
      <c r="O179" s="62">
        <f t="shared" si="23"/>
        <v>0</v>
      </c>
      <c r="P179" s="62">
        <f t="shared" si="24"/>
        <v>0</v>
      </c>
    </row>
    <row r="180" spans="1:16" ht="27.75">
      <c r="A180" s="182"/>
      <c r="B180" s="103" t="s">
        <v>128</v>
      </c>
      <c r="C180" s="10" t="s">
        <v>27</v>
      </c>
      <c r="D180" s="64">
        <f aca="true" t="shared" si="26" ref="D180:M181">D178+D176</f>
        <v>1</v>
      </c>
      <c r="E180" s="64">
        <f t="shared" si="26"/>
        <v>1</v>
      </c>
      <c r="F180" s="64">
        <f t="shared" si="26"/>
        <v>0</v>
      </c>
      <c r="G180" s="64">
        <f t="shared" si="26"/>
        <v>0</v>
      </c>
      <c r="H180" s="64">
        <f t="shared" si="26"/>
        <v>0</v>
      </c>
      <c r="I180" s="64">
        <f t="shared" si="26"/>
        <v>0</v>
      </c>
      <c r="J180" s="64">
        <f t="shared" si="26"/>
        <v>0</v>
      </c>
      <c r="K180" s="64">
        <f t="shared" si="26"/>
        <v>0</v>
      </c>
      <c r="L180" s="64">
        <f t="shared" si="26"/>
        <v>0</v>
      </c>
      <c r="M180" s="64">
        <f t="shared" si="26"/>
        <v>0</v>
      </c>
      <c r="N180" s="62">
        <f t="shared" si="22"/>
        <v>1</v>
      </c>
      <c r="O180" s="62">
        <f t="shared" si="23"/>
        <v>1</v>
      </c>
      <c r="P180" s="62">
        <f t="shared" si="24"/>
        <v>2</v>
      </c>
    </row>
    <row r="181" spans="1:16" ht="27.75">
      <c r="A181" s="182"/>
      <c r="B181" s="104" t="s">
        <v>128</v>
      </c>
      <c r="C181" s="10" t="s">
        <v>68</v>
      </c>
      <c r="D181" s="64">
        <f t="shared" si="26"/>
        <v>0</v>
      </c>
      <c r="E181" s="64">
        <f t="shared" si="26"/>
        <v>0</v>
      </c>
      <c r="F181" s="64">
        <f t="shared" si="26"/>
        <v>0</v>
      </c>
      <c r="G181" s="64">
        <f t="shared" si="26"/>
        <v>0</v>
      </c>
      <c r="H181" s="64">
        <f t="shared" si="26"/>
        <v>0</v>
      </c>
      <c r="I181" s="64">
        <f t="shared" si="26"/>
        <v>0</v>
      </c>
      <c r="J181" s="64">
        <f t="shared" si="26"/>
        <v>0</v>
      </c>
      <c r="K181" s="64">
        <f t="shared" si="26"/>
        <v>0</v>
      </c>
      <c r="L181" s="64">
        <f t="shared" si="26"/>
        <v>0</v>
      </c>
      <c r="M181" s="64">
        <f t="shared" si="26"/>
        <v>0</v>
      </c>
      <c r="N181" s="62">
        <f t="shared" si="22"/>
        <v>0</v>
      </c>
      <c r="O181" s="62">
        <f t="shared" si="23"/>
        <v>0</v>
      </c>
      <c r="P181" s="62">
        <f t="shared" si="24"/>
        <v>0</v>
      </c>
    </row>
    <row r="182" spans="1:16" ht="27.75">
      <c r="A182" s="84" t="s">
        <v>57</v>
      </c>
      <c r="B182" s="179"/>
      <c r="C182" s="7" t="s">
        <v>314</v>
      </c>
      <c r="D182" s="82">
        <v>0</v>
      </c>
      <c r="E182" s="82">
        <v>0</v>
      </c>
      <c r="F182" s="82">
        <v>0</v>
      </c>
      <c r="G182" s="82">
        <v>0</v>
      </c>
      <c r="H182" s="82">
        <v>0</v>
      </c>
      <c r="I182" s="82">
        <v>0</v>
      </c>
      <c r="J182" s="82">
        <v>0</v>
      </c>
      <c r="K182" s="82">
        <v>0</v>
      </c>
      <c r="L182" s="82">
        <v>0</v>
      </c>
      <c r="M182" s="82">
        <v>0</v>
      </c>
      <c r="N182" s="62">
        <f t="shared" si="22"/>
        <v>0</v>
      </c>
      <c r="O182" s="62">
        <f t="shared" si="23"/>
        <v>0</v>
      </c>
      <c r="P182" s="62">
        <f t="shared" si="24"/>
        <v>0</v>
      </c>
    </row>
    <row r="183" spans="1:16" ht="27.75">
      <c r="A183" s="84"/>
      <c r="B183" s="179"/>
      <c r="C183" s="7" t="s">
        <v>27</v>
      </c>
      <c r="D183" s="82">
        <v>9</v>
      </c>
      <c r="E183" s="82">
        <v>0</v>
      </c>
      <c r="F183" s="82">
        <v>0</v>
      </c>
      <c r="G183" s="82">
        <v>0</v>
      </c>
      <c r="H183" s="82">
        <v>0</v>
      </c>
      <c r="I183" s="82">
        <v>0</v>
      </c>
      <c r="J183" s="82">
        <v>0</v>
      </c>
      <c r="K183" s="82">
        <v>0</v>
      </c>
      <c r="L183" s="82">
        <v>0</v>
      </c>
      <c r="M183" s="82">
        <v>0</v>
      </c>
      <c r="N183" s="62">
        <f t="shared" si="22"/>
        <v>9</v>
      </c>
      <c r="O183" s="62">
        <f t="shared" si="23"/>
        <v>0</v>
      </c>
      <c r="P183" s="62">
        <f t="shared" si="24"/>
        <v>9</v>
      </c>
    </row>
    <row r="184" spans="1:16" ht="27.75">
      <c r="A184" s="180"/>
      <c r="B184" s="97"/>
      <c r="C184" s="7" t="s">
        <v>68</v>
      </c>
      <c r="D184" s="82">
        <v>1</v>
      </c>
      <c r="E184" s="82">
        <v>0</v>
      </c>
      <c r="F184" s="82">
        <v>0</v>
      </c>
      <c r="G184" s="82">
        <v>0</v>
      </c>
      <c r="H184" s="82">
        <v>0</v>
      </c>
      <c r="I184" s="82">
        <v>0</v>
      </c>
      <c r="J184" s="82">
        <v>2</v>
      </c>
      <c r="K184" s="82">
        <v>0</v>
      </c>
      <c r="L184" s="82">
        <v>0</v>
      </c>
      <c r="M184" s="82">
        <v>0</v>
      </c>
      <c r="N184" s="62">
        <f t="shared" si="22"/>
        <v>3</v>
      </c>
      <c r="O184" s="62">
        <f t="shared" si="23"/>
        <v>0</v>
      </c>
      <c r="P184" s="62">
        <f t="shared" si="24"/>
        <v>3</v>
      </c>
    </row>
    <row r="185" spans="1:16" ht="27.75">
      <c r="A185" s="116" t="s">
        <v>109</v>
      </c>
      <c r="B185" s="116"/>
      <c r="C185" s="7" t="s">
        <v>27</v>
      </c>
      <c r="D185" s="63">
        <v>2</v>
      </c>
      <c r="E185" s="63">
        <v>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2">
        <f t="shared" si="22"/>
        <v>2</v>
      </c>
      <c r="O185" s="62">
        <f t="shared" si="23"/>
        <v>0</v>
      </c>
      <c r="P185" s="62">
        <f t="shared" si="24"/>
        <v>2</v>
      </c>
    </row>
    <row r="186" spans="1:16" ht="27.75">
      <c r="A186" s="116"/>
      <c r="B186" s="116"/>
      <c r="C186" s="7" t="s">
        <v>68</v>
      </c>
      <c r="D186" s="63">
        <v>0</v>
      </c>
      <c r="E186" s="63">
        <v>0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2">
        <f t="shared" si="22"/>
        <v>0</v>
      </c>
      <c r="O186" s="62">
        <f t="shared" si="23"/>
        <v>0</v>
      </c>
      <c r="P186" s="62">
        <f t="shared" si="24"/>
        <v>0</v>
      </c>
    </row>
    <row r="187" spans="1:16" ht="27.75">
      <c r="A187" s="94" t="s">
        <v>110</v>
      </c>
      <c r="B187" s="95"/>
      <c r="C187" s="7" t="s">
        <v>27</v>
      </c>
      <c r="D187" s="63">
        <v>19</v>
      </c>
      <c r="E187" s="63">
        <v>9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3</v>
      </c>
      <c r="L187" s="63">
        <v>0</v>
      </c>
      <c r="M187" s="63">
        <v>0</v>
      </c>
      <c r="N187" s="62">
        <f t="shared" si="22"/>
        <v>19</v>
      </c>
      <c r="O187" s="62">
        <f t="shared" si="23"/>
        <v>12</v>
      </c>
      <c r="P187" s="62">
        <f t="shared" si="24"/>
        <v>31</v>
      </c>
    </row>
    <row r="188" spans="1:16" ht="27.75">
      <c r="A188" s="96"/>
      <c r="B188" s="97"/>
      <c r="C188" s="7" t="s">
        <v>68</v>
      </c>
      <c r="D188" s="63">
        <v>0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>
        <v>0</v>
      </c>
      <c r="N188" s="62">
        <f t="shared" si="22"/>
        <v>0</v>
      </c>
      <c r="O188" s="62">
        <f t="shared" si="23"/>
        <v>0</v>
      </c>
      <c r="P188" s="62">
        <f t="shared" si="24"/>
        <v>0</v>
      </c>
    </row>
    <row r="189" spans="1:16" ht="27.75">
      <c r="A189" s="119" t="s">
        <v>115</v>
      </c>
      <c r="B189" s="121"/>
      <c r="C189" s="62" t="s">
        <v>314</v>
      </c>
      <c r="D189" s="76">
        <f>D182+D159+D146</f>
        <v>37</v>
      </c>
      <c r="E189" s="76">
        <f aca="true" t="shared" si="27" ref="E189:M189">E182+E159+E146</f>
        <v>13</v>
      </c>
      <c r="F189" s="76">
        <f t="shared" si="27"/>
        <v>0</v>
      </c>
      <c r="G189" s="76">
        <f t="shared" si="27"/>
        <v>0</v>
      </c>
      <c r="H189" s="76">
        <f t="shared" si="27"/>
        <v>0</v>
      </c>
      <c r="I189" s="76">
        <f t="shared" si="27"/>
        <v>0</v>
      </c>
      <c r="J189" s="76">
        <f t="shared" si="27"/>
        <v>0</v>
      </c>
      <c r="K189" s="76">
        <f t="shared" si="27"/>
        <v>0</v>
      </c>
      <c r="L189" s="76">
        <f t="shared" si="27"/>
        <v>0</v>
      </c>
      <c r="M189" s="76">
        <f t="shared" si="27"/>
        <v>0</v>
      </c>
      <c r="N189" s="62">
        <f t="shared" si="22"/>
        <v>37</v>
      </c>
      <c r="O189" s="62">
        <f t="shared" si="23"/>
        <v>13</v>
      </c>
      <c r="P189" s="62">
        <f t="shared" si="24"/>
        <v>50</v>
      </c>
    </row>
    <row r="190" spans="1:16" ht="27.75">
      <c r="A190" s="170"/>
      <c r="B190" s="171"/>
      <c r="C190" s="62" t="s">
        <v>27</v>
      </c>
      <c r="D190" s="76">
        <f>D187+D185+D183+D180+D174+D160+D147+D144+D130+D128+D126+D110+D108+D106+D104+D102</f>
        <v>165</v>
      </c>
      <c r="E190" s="76">
        <f aca="true" t="shared" si="28" ref="E190:M190">E187+E185+E183+E180+E174+E160+E147+E144+E130+E128+E126+E110+E108+E106+E104+E102</f>
        <v>74</v>
      </c>
      <c r="F190" s="76">
        <f t="shared" si="28"/>
        <v>0</v>
      </c>
      <c r="G190" s="76">
        <f t="shared" si="28"/>
        <v>1</v>
      </c>
      <c r="H190" s="76">
        <f t="shared" si="28"/>
        <v>0</v>
      </c>
      <c r="I190" s="76">
        <f t="shared" si="28"/>
        <v>0</v>
      </c>
      <c r="J190" s="76">
        <f t="shared" si="28"/>
        <v>5</v>
      </c>
      <c r="K190" s="76">
        <f t="shared" si="28"/>
        <v>5</v>
      </c>
      <c r="L190" s="76">
        <f t="shared" si="28"/>
        <v>3</v>
      </c>
      <c r="M190" s="76">
        <f t="shared" si="28"/>
        <v>1</v>
      </c>
      <c r="N190" s="62">
        <f t="shared" si="22"/>
        <v>173</v>
      </c>
      <c r="O190" s="62">
        <f t="shared" si="23"/>
        <v>81</v>
      </c>
      <c r="P190" s="62">
        <f t="shared" si="24"/>
        <v>254</v>
      </c>
    </row>
    <row r="191" spans="1:16" ht="27.75">
      <c r="A191" s="122"/>
      <c r="B191" s="124"/>
      <c r="C191" s="62" t="s">
        <v>68</v>
      </c>
      <c r="D191" s="76">
        <f>D186+D184+D181+D175+D161+D148+D145+D131+D129+D127+D111+D109+D107+D105+D103+D188</f>
        <v>28</v>
      </c>
      <c r="E191" s="76">
        <f aca="true" t="shared" si="29" ref="E191:M191">E186+E184+E181+E175+E161+E148+E145+E131+E129+E127+E111+E109+E107+E105+E103+E188</f>
        <v>7</v>
      </c>
      <c r="F191" s="76">
        <f t="shared" si="29"/>
        <v>1</v>
      </c>
      <c r="G191" s="76">
        <f t="shared" si="29"/>
        <v>0</v>
      </c>
      <c r="H191" s="76">
        <f t="shared" si="29"/>
        <v>0</v>
      </c>
      <c r="I191" s="76">
        <f t="shared" si="29"/>
        <v>0</v>
      </c>
      <c r="J191" s="76">
        <f t="shared" si="29"/>
        <v>6</v>
      </c>
      <c r="K191" s="76">
        <f t="shared" si="29"/>
        <v>2</v>
      </c>
      <c r="L191" s="76">
        <f t="shared" si="29"/>
        <v>0</v>
      </c>
      <c r="M191" s="76">
        <f t="shared" si="29"/>
        <v>0</v>
      </c>
      <c r="N191" s="62">
        <f t="shared" si="22"/>
        <v>35</v>
      </c>
      <c r="O191" s="62">
        <f t="shared" si="23"/>
        <v>9</v>
      </c>
      <c r="P191" s="62">
        <f t="shared" si="24"/>
        <v>44</v>
      </c>
    </row>
    <row r="192" spans="1:16" ht="27.75">
      <c r="A192" s="85" t="s">
        <v>317</v>
      </c>
      <c r="B192" s="169"/>
      <c r="C192" s="86"/>
      <c r="D192" s="76">
        <f>D189+D190+D191</f>
        <v>230</v>
      </c>
      <c r="E192" s="76">
        <f aca="true" t="shared" si="30" ref="E192:M192">E189+E190+E191</f>
        <v>94</v>
      </c>
      <c r="F192" s="76">
        <f t="shared" si="30"/>
        <v>1</v>
      </c>
      <c r="G192" s="76">
        <f t="shared" si="30"/>
        <v>1</v>
      </c>
      <c r="H192" s="76">
        <f t="shared" si="30"/>
        <v>0</v>
      </c>
      <c r="I192" s="76">
        <f t="shared" si="30"/>
        <v>0</v>
      </c>
      <c r="J192" s="76">
        <f t="shared" si="30"/>
        <v>11</v>
      </c>
      <c r="K192" s="76">
        <f t="shared" si="30"/>
        <v>7</v>
      </c>
      <c r="L192" s="76">
        <f t="shared" si="30"/>
        <v>3</v>
      </c>
      <c r="M192" s="76">
        <f t="shared" si="30"/>
        <v>1</v>
      </c>
      <c r="N192" s="62">
        <f t="shared" si="22"/>
        <v>245</v>
      </c>
      <c r="O192" s="62">
        <f t="shared" si="23"/>
        <v>103</v>
      </c>
      <c r="P192" s="62">
        <f t="shared" si="24"/>
        <v>348</v>
      </c>
    </row>
    <row r="193" spans="1:16" ht="27.75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</row>
  </sheetData>
  <sheetProtection/>
  <mergeCells count="116">
    <mergeCell ref="A187:B188"/>
    <mergeCell ref="A176:A181"/>
    <mergeCell ref="B176:B177"/>
    <mergeCell ref="B178:B179"/>
    <mergeCell ref="B180:B181"/>
    <mergeCell ref="A185:B186"/>
    <mergeCell ref="A162:A175"/>
    <mergeCell ref="B162:B163"/>
    <mergeCell ref="B164:B165"/>
    <mergeCell ref="B166:B167"/>
    <mergeCell ref="B168:B169"/>
    <mergeCell ref="B170:B171"/>
    <mergeCell ref="B172:B173"/>
    <mergeCell ref="B174:B175"/>
    <mergeCell ref="B144:B145"/>
    <mergeCell ref="A149:A161"/>
    <mergeCell ref="B149:B150"/>
    <mergeCell ref="B151:B152"/>
    <mergeCell ref="B153:B154"/>
    <mergeCell ref="B155:B156"/>
    <mergeCell ref="B157:B158"/>
    <mergeCell ref="B126:B127"/>
    <mergeCell ref="A128:B129"/>
    <mergeCell ref="A130:B131"/>
    <mergeCell ref="A132:A145"/>
    <mergeCell ref="B132:B133"/>
    <mergeCell ref="B134:B135"/>
    <mergeCell ref="B136:B137"/>
    <mergeCell ref="B138:B139"/>
    <mergeCell ref="B140:B141"/>
    <mergeCell ref="B142:B143"/>
    <mergeCell ref="A108:B109"/>
    <mergeCell ref="A110:B111"/>
    <mergeCell ref="A112:A127"/>
    <mergeCell ref="B112:B113"/>
    <mergeCell ref="B114:B115"/>
    <mergeCell ref="B116:B117"/>
    <mergeCell ref="B118:B119"/>
    <mergeCell ref="B120:B121"/>
    <mergeCell ref="B122:B123"/>
    <mergeCell ref="B124:B125"/>
    <mergeCell ref="A89:B90"/>
    <mergeCell ref="A99:P99"/>
    <mergeCell ref="A100:B101"/>
    <mergeCell ref="C100:C101"/>
    <mergeCell ref="D100:E100"/>
    <mergeCell ref="F100:G100"/>
    <mergeCell ref="H100:I100"/>
    <mergeCell ref="J100:K100"/>
    <mergeCell ref="L100:M100"/>
    <mergeCell ref="N100:P100"/>
    <mergeCell ref="A78:A83"/>
    <mergeCell ref="B78:B79"/>
    <mergeCell ref="B80:B81"/>
    <mergeCell ref="B82:B83"/>
    <mergeCell ref="A87:B88"/>
    <mergeCell ref="A84:B86"/>
    <mergeCell ref="A48:B50"/>
    <mergeCell ref="B61:B63"/>
    <mergeCell ref="A64:A77"/>
    <mergeCell ref="B64:B65"/>
    <mergeCell ref="B66:B67"/>
    <mergeCell ref="B68:B69"/>
    <mergeCell ref="B70:B71"/>
    <mergeCell ref="B72:B73"/>
    <mergeCell ref="B74:B75"/>
    <mergeCell ref="B76:B77"/>
    <mergeCell ref="A51:A63"/>
    <mergeCell ref="B51:B52"/>
    <mergeCell ref="B53:B54"/>
    <mergeCell ref="B55:B56"/>
    <mergeCell ref="B57:B58"/>
    <mergeCell ref="B59:B60"/>
    <mergeCell ref="A34:A47"/>
    <mergeCell ref="B34:B35"/>
    <mergeCell ref="B36:B37"/>
    <mergeCell ref="B38:B39"/>
    <mergeCell ref="B40:B41"/>
    <mergeCell ref="B42:B43"/>
    <mergeCell ref="B44:B45"/>
    <mergeCell ref="B46:B47"/>
    <mergeCell ref="B22:B23"/>
    <mergeCell ref="B24:B25"/>
    <mergeCell ref="B26:B27"/>
    <mergeCell ref="B28:B29"/>
    <mergeCell ref="A30:B31"/>
    <mergeCell ref="A32:B33"/>
    <mergeCell ref="A4:B5"/>
    <mergeCell ref="A6:B7"/>
    <mergeCell ref="A8:B9"/>
    <mergeCell ref="A10:B11"/>
    <mergeCell ref="A12:B13"/>
    <mergeCell ref="A14:A29"/>
    <mergeCell ref="B14:B15"/>
    <mergeCell ref="B16:B17"/>
    <mergeCell ref="B18:B19"/>
    <mergeCell ref="B20:B21"/>
    <mergeCell ref="A1:P1"/>
    <mergeCell ref="A2:B3"/>
    <mergeCell ref="C2:C3"/>
    <mergeCell ref="D2:E2"/>
    <mergeCell ref="F2:G2"/>
    <mergeCell ref="H2:I2"/>
    <mergeCell ref="J2:K2"/>
    <mergeCell ref="L2:M2"/>
    <mergeCell ref="N2:P2"/>
    <mergeCell ref="A192:C192"/>
    <mergeCell ref="A91:B93"/>
    <mergeCell ref="A146:B148"/>
    <mergeCell ref="B159:B161"/>
    <mergeCell ref="A182:B184"/>
    <mergeCell ref="A94:C94"/>
    <mergeCell ref="A189:B191"/>
    <mergeCell ref="A102:B103"/>
    <mergeCell ref="A104:B105"/>
    <mergeCell ref="A106:B10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92"/>
  <sheetViews>
    <sheetView rightToLeft="1" zoomScale="85" zoomScaleNormal="85" zoomScalePageLayoutView="0" workbookViewId="0" topLeftCell="A1">
      <selection activeCell="AI4" sqref="AI4"/>
    </sheetView>
  </sheetViews>
  <sheetFormatPr defaultColWidth="4.57421875" defaultRowHeight="15"/>
  <cols>
    <col min="1" max="1" width="6.421875" style="1" customWidth="1"/>
    <col min="2" max="2" width="14.421875" style="1" customWidth="1"/>
    <col min="3" max="3" width="7.57421875" style="1" customWidth="1"/>
    <col min="4" max="29" width="5.00390625" style="1" customWidth="1"/>
    <col min="30" max="31" width="7.28125" style="1" customWidth="1"/>
    <col min="32" max="32" width="8.7109375" style="1" customWidth="1"/>
    <col min="33" max="34" width="4.57421875" style="1" customWidth="1"/>
    <col min="35" max="35" width="6.57421875" style="1" customWidth="1"/>
    <col min="36" max="16384" width="4.57421875" style="1" customWidth="1"/>
  </cols>
  <sheetData>
    <row r="1" spans="1:32" ht="27.75" customHeight="1">
      <c r="A1" s="84" t="s">
        <v>268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ht="24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ht="27.75">
      <c r="A3" s="91" t="s">
        <v>111</v>
      </c>
      <c r="B3" s="91"/>
      <c r="C3" s="91" t="s">
        <v>10</v>
      </c>
      <c r="D3" s="91" t="s">
        <v>11</v>
      </c>
      <c r="E3" s="91"/>
      <c r="F3" s="91" t="s">
        <v>69</v>
      </c>
      <c r="G3" s="91"/>
      <c r="H3" s="91" t="s">
        <v>13</v>
      </c>
      <c r="I3" s="91"/>
      <c r="J3" s="91" t="s">
        <v>70</v>
      </c>
      <c r="K3" s="91"/>
      <c r="L3" s="91" t="s">
        <v>81</v>
      </c>
      <c r="M3" s="91"/>
      <c r="N3" s="91" t="s">
        <v>16</v>
      </c>
      <c r="O3" s="91"/>
      <c r="P3" s="91" t="s">
        <v>71</v>
      </c>
      <c r="Q3" s="91"/>
      <c r="R3" s="91" t="s">
        <v>72</v>
      </c>
      <c r="S3" s="91"/>
      <c r="T3" s="91" t="s">
        <v>73</v>
      </c>
      <c r="U3" s="91"/>
      <c r="V3" s="91" t="s">
        <v>74</v>
      </c>
      <c r="W3" s="91"/>
      <c r="X3" s="91" t="s">
        <v>75</v>
      </c>
      <c r="Y3" s="91"/>
      <c r="Z3" s="91" t="s">
        <v>76</v>
      </c>
      <c r="AA3" s="91"/>
      <c r="AB3" s="91" t="s">
        <v>77</v>
      </c>
      <c r="AC3" s="91"/>
      <c r="AD3" s="109" t="s">
        <v>25</v>
      </c>
      <c r="AE3" s="109"/>
      <c r="AF3" s="109"/>
    </row>
    <row r="4" spans="1:32" ht="24.75" customHeight="1">
      <c r="A4" s="91"/>
      <c r="B4" s="91"/>
      <c r="C4" s="91"/>
      <c r="D4" s="9" t="s">
        <v>149</v>
      </c>
      <c r="E4" s="9" t="s">
        <v>150</v>
      </c>
      <c r="F4" s="9" t="s">
        <v>149</v>
      </c>
      <c r="G4" s="9" t="s">
        <v>150</v>
      </c>
      <c r="H4" s="9" t="s">
        <v>149</v>
      </c>
      <c r="I4" s="9" t="s">
        <v>150</v>
      </c>
      <c r="J4" s="9" t="s">
        <v>149</v>
      </c>
      <c r="K4" s="9" t="s">
        <v>150</v>
      </c>
      <c r="L4" s="9" t="s">
        <v>149</v>
      </c>
      <c r="M4" s="9" t="s">
        <v>150</v>
      </c>
      <c r="N4" s="9" t="s">
        <v>149</v>
      </c>
      <c r="O4" s="9" t="s">
        <v>150</v>
      </c>
      <c r="P4" s="9" t="s">
        <v>149</v>
      </c>
      <c r="Q4" s="9" t="s">
        <v>150</v>
      </c>
      <c r="R4" s="9" t="s">
        <v>149</v>
      </c>
      <c r="S4" s="9" t="s">
        <v>150</v>
      </c>
      <c r="T4" s="9" t="s">
        <v>149</v>
      </c>
      <c r="U4" s="9" t="s">
        <v>150</v>
      </c>
      <c r="V4" s="9" t="s">
        <v>149</v>
      </c>
      <c r="W4" s="9" t="s">
        <v>150</v>
      </c>
      <c r="X4" s="9" t="s">
        <v>149</v>
      </c>
      <c r="Y4" s="9" t="s">
        <v>150</v>
      </c>
      <c r="Z4" s="9" t="s">
        <v>149</v>
      </c>
      <c r="AA4" s="9" t="s">
        <v>150</v>
      </c>
      <c r="AB4" s="9" t="s">
        <v>149</v>
      </c>
      <c r="AC4" s="9" t="s">
        <v>150</v>
      </c>
      <c r="AD4" s="9" t="s">
        <v>149</v>
      </c>
      <c r="AE4" s="9" t="s">
        <v>150</v>
      </c>
      <c r="AF4" s="9" t="s">
        <v>24</v>
      </c>
    </row>
    <row r="5" spans="1:32" ht="27.75">
      <c r="A5" s="116" t="s">
        <v>28</v>
      </c>
      <c r="B5" s="116"/>
      <c r="C5" s="7" t="s">
        <v>27</v>
      </c>
      <c r="D5" s="6">
        <v>9</v>
      </c>
      <c r="E5" s="6">
        <v>1</v>
      </c>
      <c r="F5" s="6">
        <v>236</v>
      </c>
      <c r="G5" s="6">
        <v>134</v>
      </c>
      <c r="H5" s="6">
        <v>24</v>
      </c>
      <c r="I5" s="6">
        <v>1</v>
      </c>
      <c r="J5" s="6">
        <v>40</v>
      </c>
      <c r="K5" s="6">
        <v>7</v>
      </c>
      <c r="L5" s="6">
        <v>8</v>
      </c>
      <c r="M5" s="6">
        <v>1</v>
      </c>
      <c r="N5" s="6">
        <v>9</v>
      </c>
      <c r="O5" s="6">
        <v>2</v>
      </c>
      <c r="P5" s="6">
        <v>27</v>
      </c>
      <c r="Q5" s="6">
        <v>5</v>
      </c>
      <c r="R5" s="6">
        <v>68</v>
      </c>
      <c r="S5" s="6">
        <v>41</v>
      </c>
      <c r="T5" s="6">
        <v>32</v>
      </c>
      <c r="U5" s="6">
        <v>20</v>
      </c>
      <c r="V5" s="6">
        <v>17</v>
      </c>
      <c r="W5" s="6">
        <v>4</v>
      </c>
      <c r="X5" s="6">
        <v>1</v>
      </c>
      <c r="Y5" s="6">
        <v>0</v>
      </c>
      <c r="Z5" s="6">
        <v>1</v>
      </c>
      <c r="AA5" s="6">
        <v>0</v>
      </c>
      <c r="AB5" s="6">
        <v>0</v>
      </c>
      <c r="AC5" s="6">
        <v>0</v>
      </c>
      <c r="AD5" s="5">
        <f>AB5+Z5+X5+V5+T5+R5+P5+N5+L5+J5+H5+F5+D5</f>
        <v>472</v>
      </c>
      <c r="AE5" s="55">
        <f>AC5+AA5+Y5+W5+U5+S5+Q5+O5+M5+K5+I5+G5+E5</f>
        <v>216</v>
      </c>
      <c r="AF5" s="5">
        <f>AE5+AD5</f>
        <v>688</v>
      </c>
    </row>
    <row r="6" spans="1:32" ht="24.75" customHeight="1">
      <c r="A6" s="116"/>
      <c r="B6" s="116"/>
      <c r="C6" s="7" t="s">
        <v>68</v>
      </c>
      <c r="D6" s="6">
        <v>0</v>
      </c>
      <c r="E6" s="6">
        <v>0</v>
      </c>
      <c r="F6" s="6">
        <v>9</v>
      </c>
      <c r="G6" s="6">
        <v>7</v>
      </c>
      <c r="H6" s="6">
        <v>0</v>
      </c>
      <c r="I6" s="6">
        <v>0</v>
      </c>
      <c r="J6" s="6">
        <v>0</v>
      </c>
      <c r="K6" s="6">
        <v>1</v>
      </c>
      <c r="L6" s="6">
        <v>0</v>
      </c>
      <c r="M6" s="6">
        <v>1</v>
      </c>
      <c r="N6" s="6">
        <v>1</v>
      </c>
      <c r="O6" s="6">
        <v>1</v>
      </c>
      <c r="P6" s="6">
        <v>2</v>
      </c>
      <c r="Q6" s="6">
        <v>2</v>
      </c>
      <c r="R6" s="6">
        <v>7</v>
      </c>
      <c r="S6" s="6">
        <v>0</v>
      </c>
      <c r="T6" s="6">
        <v>0</v>
      </c>
      <c r="U6" s="6">
        <v>1</v>
      </c>
      <c r="V6" s="6">
        <v>2</v>
      </c>
      <c r="W6" s="6">
        <v>0</v>
      </c>
      <c r="X6" s="6">
        <v>0</v>
      </c>
      <c r="Y6" s="6">
        <v>0</v>
      </c>
      <c r="Z6" s="6">
        <v>1</v>
      </c>
      <c r="AA6" s="6">
        <v>1</v>
      </c>
      <c r="AB6" s="6">
        <v>0</v>
      </c>
      <c r="AC6" s="6">
        <v>0</v>
      </c>
      <c r="AD6" s="55">
        <f aca="true" t="shared" si="0" ref="AD6:AD69">AB6+Z6+X6+V6+T6+R6+P6+N6+L6+J6+H6+F6+D6</f>
        <v>22</v>
      </c>
      <c r="AE6" s="55">
        <f aca="true" t="shared" si="1" ref="AE6:AE69">AC6+AA6+Y6+W6+U6+S6+Q6+O6+M6+K6+I6+G6+E6</f>
        <v>14</v>
      </c>
      <c r="AF6" s="55">
        <f aca="true" t="shared" si="2" ref="AF6:AF69">AE6+AD6</f>
        <v>36</v>
      </c>
    </row>
    <row r="7" spans="1:32" ht="27.75">
      <c r="A7" s="116" t="s">
        <v>29</v>
      </c>
      <c r="B7" s="116"/>
      <c r="C7" s="7" t="s">
        <v>27</v>
      </c>
      <c r="D7" s="6">
        <v>8</v>
      </c>
      <c r="E7" s="6">
        <v>2</v>
      </c>
      <c r="F7" s="6">
        <v>57</v>
      </c>
      <c r="G7" s="6">
        <v>46</v>
      </c>
      <c r="H7" s="6">
        <v>2</v>
      </c>
      <c r="I7" s="6">
        <v>2</v>
      </c>
      <c r="J7" s="6">
        <v>4</v>
      </c>
      <c r="K7" s="6">
        <v>5</v>
      </c>
      <c r="L7" s="6">
        <v>4</v>
      </c>
      <c r="M7" s="6">
        <v>0</v>
      </c>
      <c r="N7" s="6">
        <v>1</v>
      </c>
      <c r="O7" s="6">
        <v>2</v>
      </c>
      <c r="P7" s="6">
        <v>3</v>
      </c>
      <c r="Q7" s="6">
        <v>7</v>
      </c>
      <c r="R7" s="6">
        <v>17</v>
      </c>
      <c r="S7" s="6">
        <v>17</v>
      </c>
      <c r="T7" s="6">
        <v>4</v>
      </c>
      <c r="U7" s="6">
        <v>1</v>
      </c>
      <c r="V7" s="6">
        <v>4</v>
      </c>
      <c r="W7" s="6">
        <v>0</v>
      </c>
      <c r="X7" s="6">
        <v>2</v>
      </c>
      <c r="Y7" s="6">
        <v>0</v>
      </c>
      <c r="Z7" s="6">
        <v>2</v>
      </c>
      <c r="AA7" s="6">
        <v>0</v>
      </c>
      <c r="AB7" s="6">
        <v>0</v>
      </c>
      <c r="AC7" s="6">
        <v>0</v>
      </c>
      <c r="AD7" s="55">
        <f t="shared" si="0"/>
        <v>108</v>
      </c>
      <c r="AE7" s="55">
        <f t="shared" si="1"/>
        <v>82</v>
      </c>
      <c r="AF7" s="55">
        <f t="shared" si="2"/>
        <v>190</v>
      </c>
    </row>
    <row r="8" spans="1:32" ht="27.75">
      <c r="A8" s="116"/>
      <c r="B8" s="116"/>
      <c r="C8" s="7" t="s">
        <v>68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55">
        <f t="shared" si="0"/>
        <v>0</v>
      </c>
      <c r="AE8" s="55">
        <f t="shared" si="1"/>
        <v>0</v>
      </c>
      <c r="AF8" s="55">
        <f t="shared" si="2"/>
        <v>0</v>
      </c>
    </row>
    <row r="9" spans="1:32" ht="27.75">
      <c r="A9" s="116" t="s">
        <v>30</v>
      </c>
      <c r="B9" s="116"/>
      <c r="C9" s="7" t="s">
        <v>27</v>
      </c>
      <c r="D9" s="6">
        <v>0</v>
      </c>
      <c r="E9" s="6">
        <v>0</v>
      </c>
      <c r="F9" s="6">
        <v>17</v>
      </c>
      <c r="G9" s="6">
        <v>29</v>
      </c>
      <c r="H9" s="6">
        <v>1</v>
      </c>
      <c r="I9" s="6">
        <v>1</v>
      </c>
      <c r="J9" s="6">
        <v>1</v>
      </c>
      <c r="K9" s="6">
        <v>2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</v>
      </c>
      <c r="R9" s="6">
        <v>7</v>
      </c>
      <c r="S9" s="6">
        <v>5</v>
      </c>
      <c r="T9" s="6">
        <v>0</v>
      </c>
      <c r="U9" s="6">
        <v>1</v>
      </c>
      <c r="V9" s="6">
        <v>1</v>
      </c>
      <c r="W9" s="6">
        <v>3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55">
        <f t="shared" si="0"/>
        <v>27</v>
      </c>
      <c r="AE9" s="55">
        <f t="shared" si="1"/>
        <v>42</v>
      </c>
      <c r="AF9" s="55">
        <f t="shared" si="2"/>
        <v>69</v>
      </c>
    </row>
    <row r="10" spans="1:32" ht="24.75" customHeight="1">
      <c r="A10" s="116"/>
      <c r="B10" s="116"/>
      <c r="C10" s="7" t="s">
        <v>68</v>
      </c>
      <c r="D10" s="6">
        <v>0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55">
        <f t="shared" si="0"/>
        <v>0</v>
      </c>
      <c r="AE10" s="55">
        <f t="shared" si="1"/>
        <v>1</v>
      </c>
      <c r="AF10" s="55">
        <f t="shared" si="2"/>
        <v>1</v>
      </c>
    </row>
    <row r="11" spans="1:32" ht="27.75">
      <c r="A11" s="116" t="s">
        <v>31</v>
      </c>
      <c r="B11" s="116"/>
      <c r="C11" s="7" t="s">
        <v>27</v>
      </c>
      <c r="D11" s="6">
        <v>0</v>
      </c>
      <c r="E11" s="6">
        <v>0</v>
      </c>
      <c r="F11" s="6">
        <v>62</v>
      </c>
      <c r="G11" s="6">
        <v>54</v>
      </c>
      <c r="H11" s="6">
        <v>3</v>
      </c>
      <c r="I11" s="6">
        <v>0</v>
      </c>
      <c r="J11" s="6">
        <v>1</v>
      </c>
      <c r="K11" s="6">
        <v>4</v>
      </c>
      <c r="L11" s="6">
        <v>0</v>
      </c>
      <c r="M11" s="6">
        <v>4</v>
      </c>
      <c r="N11" s="6">
        <v>5</v>
      </c>
      <c r="O11" s="6">
        <v>1</v>
      </c>
      <c r="P11" s="6">
        <v>6</v>
      </c>
      <c r="Q11" s="6">
        <v>3</v>
      </c>
      <c r="R11" s="6">
        <v>27</v>
      </c>
      <c r="S11" s="6">
        <v>18</v>
      </c>
      <c r="T11" s="6">
        <v>3</v>
      </c>
      <c r="U11" s="6">
        <v>4</v>
      </c>
      <c r="V11" s="6">
        <v>4</v>
      </c>
      <c r="W11" s="6">
        <v>3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55">
        <f t="shared" si="0"/>
        <v>111</v>
      </c>
      <c r="AE11" s="55">
        <f t="shared" si="1"/>
        <v>91</v>
      </c>
      <c r="AF11" s="55">
        <f t="shared" si="2"/>
        <v>202</v>
      </c>
    </row>
    <row r="12" spans="1:32" ht="24.75" customHeight="1">
      <c r="A12" s="116"/>
      <c r="B12" s="116"/>
      <c r="C12" s="7" t="s">
        <v>68</v>
      </c>
      <c r="D12" s="6">
        <v>0</v>
      </c>
      <c r="E12" s="6">
        <v>0</v>
      </c>
      <c r="F12" s="6">
        <v>2</v>
      </c>
      <c r="G12" s="6">
        <v>1</v>
      </c>
      <c r="H12" s="6">
        <v>0</v>
      </c>
      <c r="I12" s="6">
        <v>0</v>
      </c>
      <c r="J12" s="6">
        <v>1</v>
      </c>
      <c r="K12" s="6">
        <v>0</v>
      </c>
      <c r="L12" s="6">
        <v>0</v>
      </c>
      <c r="M12" s="6">
        <v>0</v>
      </c>
      <c r="N12" s="6">
        <v>0</v>
      </c>
      <c r="O12" s="6">
        <v>1</v>
      </c>
      <c r="P12" s="6">
        <v>1</v>
      </c>
      <c r="Q12" s="6">
        <v>0</v>
      </c>
      <c r="R12" s="6">
        <v>1</v>
      </c>
      <c r="S12" s="6">
        <v>1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55">
        <f t="shared" si="0"/>
        <v>5</v>
      </c>
      <c r="AE12" s="55">
        <f t="shared" si="1"/>
        <v>3</v>
      </c>
      <c r="AF12" s="55">
        <f t="shared" si="2"/>
        <v>8</v>
      </c>
    </row>
    <row r="13" spans="1:32" ht="27.75">
      <c r="A13" s="116" t="s">
        <v>32</v>
      </c>
      <c r="B13" s="116"/>
      <c r="C13" s="7" t="s">
        <v>27</v>
      </c>
      <c r="D13" s="6">
        <v>1</v>
      </c>
      <c r="E13" s="6">
        <v>1</v>
      </c>
      <c r="F13" s="6">
        <v>21</v>
      </c>
      <c r="G13" s="6">
        <v>38</v>
      </c>
      <c r="H13" s="6">
        <v>1</v>
      </c>
      <c r="I13" s="6">
        <v>2</v>
      </c>
      <c r="J13" s="6">
        <v>0</v>
      </c>
      <c r="K13" s="6">
        <v>2</v>
      </c>
      <c r="L13" s="6">
        <v>0</v>
      </c>
      <c r="M13" s="6">
        <v>1</v>
      </c>
      <c r="N13" s="6">
        <v>0</v>
      </c>
      <c r="O13" s="6">
        <v>0</v>
      </c>
      <c r="P13" s="6">
        <v>0</v>
      </c>
      <c r="Q13" s="6">
        <v>2</v>
      </c>
      <c r="R13" s="6">
        <v>5</v>
      </c>
      <c r="S13" s="6">
        <v>7</v>
      </c>
      <c r="T13" s="6">
        <v>0</v>
      </c>
      <c r="U13" s="6">
        <v>2</v>
      </c>
      <c r="V13" s="6">
        <v>0</v>
      </c>
      <c r="W13" s="6">
        <v>2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55">
        <f t="shared" si="0"/>
        <v>28</v>
      </c>
      <c r="AE13" s="55">
        <f t="shared" si="1"/>
        <v>57</v>
      </c>
      <c r="AF13" s="55">
        <f t="shared" si="2"/>
        <v>85</v>
      </c>
    </row>
    <row r="14" spans="1:32" ht="24.75" customHeight="1">
      <c r="A14" s="116"/>
      <c r="B14" s="116"/>
      <c r="C14" s="7" t="s">
        <v>68</v>
      </c>
      <c r="D14" s="6">
        <v>0</v>
      </c>
      <c r="E14" s="6">
        <v>0</v>
      </c>
      <c r="F14" s="6">
        <v>1</v>
      </c>
      <c r="G14" s="6">
        <v>3</v>
      </c>
      <c r="H14" s="6">
        <v>2</v>
      </c>
      <c r="I14" s="6">
        <v>1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1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55">
        <f t="shared" si="0"/>
        <v>4</v>
      </c>
      <c r="AE14" s="55">
        <f t="shared" si="1"/>
        <v>4</v>
      </c>
      <c r="AF14" s="55">
        <f t="shared" si="2"/>
        <v>8</v>
      </c>
    </row>
    <row r="15" spans="1:32" ht="24.75" customHeight="1">
      <c r="A15" s="117" t="s">
        <v>254</v>
      </c>
      <c r="B15" s="101" t="s">
        <v>248</v>
      </c>
      <c r="C15" s="7" t="s">
        <v>27</v>
      </c>
      <c r="D15" s="6">
        <v>7</v>
      </c>
      <c r="E15" s="6">
        <v>3</v>
      </c>
      <c r="F15" s="6">
        <v>0</v>
      </c>
      <c r="G15" s="6">
        <v>0</v>
      </c>
      <c r="H15" s="6">
        <v>0</v>
      </c>
      <c r="I15" s="6">
        <v>0</v>
      </c>
      <c r="J15" s="6">
        <v>2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1</v>
      </c>
      <c r="Q15" s="6">
        <v>0</v>
      </c>
      <c r="R15" s="6">
        <v>0</v>
      </c>
      <c r="S15" s="6">
        <v>0</v>
      </c>
      <c r="T15" s="6">
        <v>1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55">
        <f t="shared" si="0"/>
        <v>11</v>
      </c>
      <c r="AE15" s="55">
        <f t="shared" si="1"/>
        <v>3</v>
      </c>
      <c r="AF15" s="55">
        <f t="shared" si="2"/>
        <v>14</v>
      </c>
    </row>
    <row r="16" spans="1:32" ht="24.75" customHeight="1">
      <c r="A16" s="117"/>
      <c r="B16" s="102"/>
      <c r="C16" s="7" t="s">
        <v>68</v>
      </c>
      <c r="D16" s="6">
        <v>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55">
        <f t="shared" si="0"/>
        <v>4</v>
      </c>
      <c r="AE16" s="55">
        <f t="shared" si="1"/>
        <v>0</v>
      </c>
      <c r="AF16" s="55">
        <f t="shared" si="2"/>
        <v>4</v>
      </c>
    </row>
    <row r="17" spans="1:32" ht="24.75" customHeight="1">
      <c r="A17" s="117"/>
      <c r="B17" s="101" t="s">
        <v>159</v>
      </c>
      <c r="C17" s="7" t="s">
        <v>27</v>
      </c>
      <c r="D17" s="6">
        <v>7</v>
      </c>
      <c r="E17" s="6">
        <v>2</v>
      </c>
      <c r="F17" s="6">
        <v>0</v>
      </c>
      <c r="G17" s="6">
        <v>0</v>
      </c>
      <c r="H17" s="6">
        <v>0</v>
      </c>
      <c r="I17" s="6">
        <v>0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1</v>
      </c>
      <c r="Q17" s="6">
        <v>1</v>
      </c>
      <c r="R17" s="6">
        <v>0</v>
      </c>
      <c r="S17" s="6">
        <v>0</v>
      </c>
      <c r="T17" s="6">
        <v>1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1</v>
      </c>
      <c r="AB17" s="6">
        <v>0</v>
      </c>
      <c r="AC17" s="6">
        <v>0</v>
      </c>
      <c r="AD17" s="55">
        <f t="shared" si="0"/>
        <v>10</v>
      </c>
      <c r="AE17" s="55">
        <f t="shared" si="1"/>
        <v>4</v>
      </c>
      <c r="AF17" s="55">
        <f t="shared" si="2"/>
        <v>14</v>
      </c>
    </row>
    <row r="18" spans="1:32" ht="24.75" customHeight="1">
      <c r="A18" s="117"/>
      <c r="B18" s="102" t="s">
        <v>165</v>
      </c>
      <c r="C18" s="7" t="s">
        <v>68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55">
        <f t="shared" si="0"/>
        <v>0</v>
      </c>
      <c r="AE18" s="55">
        <f t="shared" si="1"/>
        <v>0</v>
      </c>
      <c r="AF18" s="55">
        <f t="shared" si="2"/>
        <v>0</v>
      </c>
    </row>
    <row r="19" spans="1:32" ht="27.75">
      <c r="A19" s="117"/>
      <c r="B19" s="101" t="s">
        <v>160</v>
      </c>
      <c r="C19" s="7" t="s">
        <v>27</v>
      </c>
      <c r="D19" s="6">
        <v>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1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1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55">
        <f t="shared" si="0"/>
        <v>7</v>
      </c>
      <c r="AE19" s="55">
        <f t="shared" si="1"/>
        <v>0</v>
      </c>
      <c r="AF19" s="55">
        <f t="shared" si="2"/>
        <v>7</v>
      </c>
    </row>
    <row r="20" spans="1:32" ht="27.75">
      <c r="A20" s="117"/>
      <c r="B20" s="102" t="s">
        <v>160</v>
      </c>
      <c r="C20" s="7" t="s">
        <v>68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55">
        <f t="shared" si="0"/>
        <v>0</v>
      </c>
      <c r="AE20" s="55">
        <f t="shared" si="1"/>
        <v>0</v>
      </c>
      <c r="AF20" s="55">
        <f t="shared" si="2"/>
        <v>0</v>
      </c>
    </row>
    <row r="21" spans="1:32" ht="24.75" customHeight="1">
      <c r="A21" s="117"/>
      <c r="B21" s="101" t="s">
        <v>161</v>
      </c>
      <c r="C21" s="7" t="s">
        <v>27</v>
      </c>
      <c r="D21" s="6">
        <v>2</v>
      </c>
      <c r="E21" s="6">
        <v>2</v>
      </c>
      <c r="F21" s="6">
        <v>0</v>
      </c>
      <c r="G21" s="6">
        <v>0</v>
      </c>
      <c r="H21" s="6">
        <v>0</v>
      </c>
      <c r="I21" s="6">
        <v>0</v>
      </c>
      <c r="J21" s="6">
        <v>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6">
        <v>0</v>
      </c>
      <c r="S21" s="6">
        <v>2</v>
      </c>
      <c r="T21" s="6">
        <v>1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55">
        <f t="shared" si="0"/>
        <v>5</v>
      </c>
      <c r="AE21" s="55">
        <f t="shared" si="1"/>
        <v>4</v>
      </c>
      <c r="AF21" s="55">
        <f t="shared" si="2"/>
        <v>9</v>
      </c>
    </row>
    <row r="22" spans="1:32" ht="27.75">
      <c r="A22" s="117"/>
      <c r="B22" s="102" t="s">
        <v>161</v>
      </c>
      <c r="C22" s="7" t="s">
        <v>68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55">
        <f t="shared" si="0"/>
        <v>0</v>
      </c>
      <c r="AE22" s="55">
        <f t="shared" si="1"/>
        <v>0</v>
      </c>
      <c r="AF22" s="55">
        <f t="shared" si="2"/>
        <v>0</v>
      </c>
    </row>
    <row r="23" spans="1:32" ht="27.75">
      <c r="A23" s="117"/>
      <c r="B23" s="101" t="s">
        <v>162</v>
      </c>
      <c r="C23" s="7" t="s">
        <v>27</v>
      </c>
      <c r="D23" s="6">
        <v>1</v>
      </c>
      <c r="E23" s="6">
        <v>3</v>
      </c>
      <c r="F23" s="6">
        <v>0</v>
      </c>
      <c r="G23" s="6">
        <v>0</v>
      </c>
      <c r="H23" s="6">
        <v>0</v>
      </c>
      <c r="I23" s="6">
        <v>0</v>
      </c>
      <c r="J23" s="6">
        <v>1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1</v>
      </c>
      <c r="U23" s="6">
        <v>0</v>
      </c>
      <c r="V23" s="6">
        <v>0</v>
      </c>
      <c r="W23" s="6">
        <v>0</v>
      </c>
      <c r="X23" s="6">
        <v>2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55">
        <f t="shared" si="0"/>
        <v>5</v>
      </c>
      <c r="AE23" s="55">
        <f t="shared" si="1"/>
        <v>3</v>
      </c>
      <c r="AF23" s="55">
        <f t="shared" si="2"/>
        <v>8</v>
      </c>
    </row>
    <row r="24" spans="1:32" ht="27.75">
      <c r="A24" s="117"/>
      <c r="B24" s="102" t="s">
        <v>162</v>
      </c>
      <c r="C24" s="7" t="s">
        <v>68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55">
        <f t="shared" si="0"/>
        <v>0</v>
      </c>
      <c r="AE24" s="55">
        <f t="shared" si="1"/>
        <v>0</v>
      </c>
      <c r="AF24" s="55">
        <f t="shared" si="2"/>
        <v>0</v>
      </c>
    </row>
    <row r="25" spans="1:32" ht="27.75">
      <c r="A25" s="117"/>
      <c r="B25" s="101" t="s">
        <v>163</v>
      </c>
      <c r="C25" s="7" t="s">
        <v>27</v>
      </c>
      <c r="D25" s="6">
        <v>3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1</v>
      </c>
      <c r="K25" s="6">
        <v>0</v>
      </c>
      <c r="L25" s="6">
        <v>0</v>
      </c>
      <c r="M25" s="6">
        <v>0</v>
      </c>
      <c r="N25" s="6">
        <v>1</v>
      </c>
      <c r="O25" s="6">
        <v>0</v>
      </c>
      <c r="P25" s="6">
        <v>0</v>
      </c>
      <c r="Q25" s="6">
        <v>0</v>
      </c>
      <c r="R25" s="6">
        <v>4</v>
      </c>
      <c r="S25" s="6">
        <v>0</v>
      </c>
      <c r="T25" s="6">
        <v>0</v>
      </c>
      <c r="U25" s="6">
        <v>0</v>
      </c>
      <c r="V25" s="6">
        <v>1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55">
        <f t="shared" si="0"/>
        <v>10</v>
      </c>
      <c r="AE25" s="55">
        <f t="shared" si="1"/>
        <v>0</v>
      </c>
      <c r="AF25" s="55">
        <f t="shared" si="2"/>
        <v>10</v>
      </c>
    </row>
    <row r="26" spans="1:32" ht="27.75">
      <c r="A26" s="117"/>
      <c r="B26" s="102" t="s">
        <v>163</v>
      </c>
      <c r="C26" s="7" t="s">
        <v>68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55">
        <f t="shared" si="0"/>
        <v>0</v>
      </c>
      <c r="AE26" s="55">
        <f t="shared" si="1"/>
        <v>0</v>
      </c>
      <c r="AF26" s="55">
        <f t="shared" si="2"/>
        <v>0</v>
      </c>
    </row>
    <row r="27" spans="1:32" ht="27.75">
      <c r="A27" s="117"/>
      <c r="B27" s="101" t="s">
        <v>164</v>
      </c>
      <c r="C27" s="7" t="s">
        <v>27</v>
      </c>
      <c r="D27" s="6">
        <v>1</v>
      </c>
      <c r="E27" s="6">
        <v>2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1</v>
      </c>
      <c r="Q27" s="6">
        <v>0</v>
      </c>
      <c r="R27" s="6">
        <v>0</v>
      </c>
      <c r="S27" s="6">
        <v>0</v>
      </c>
      <c r="T27" s="6">
        <v>3</v>
      </c>
      <c r="U27" s="6">
        <v>0</v>
      </c>
      <c r="V27" s="6">
        <v>0</v>
      </c>
      <c r="W27" s="6">
        <v>0</v>
      </c>
      <c r="X27" s="6">
        <v>0</v>
      </c>
      <c r="Y27" s="6">
        <v>1</v>
      </c>
      <c r="Z27" s="6">
        <v>1</v>
      </c>
      <c r="AA27" s="6">
        <v>0</v>
      </c>
      <c r="AB27" s="6">
        <v>0</v>
      </c>
      <c r="AC27" s="6">
        <v>0</v>
      </c>
      <c r="AD27" s="55">
        <f t="shared" si="0"/>
        <v>6</v>
      </c>
      <c r="AE27" s="55">
        <f t="shared" si="1"/>
        <v>3</v>
      </c>
      <c r="AF27" s="55">
        <f t="shared" si="2"/>
        <v>9</v>
      </c>
    </row>
    <row r="28" spans="1:32" ht="27.75">
      <c r="A28" s="117"/>
      <c r="B28" s="102" t="s">
        <v>164</v>
      </c>
      <c r="C28" s="7" t="s">
        <v>68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55">
        <f t="shared" si="0"/>
        <v>0</v>
      </c>
      <c r="AE28" s="55">
        <f t="shared" si="1"/>
        <v>0</v>
      </c>
      <c r="AF28" s="55">
        <f t="shared" si="2"/>
        <v>0</v>
      </c>
    </row>
    <row r="29" spans="1:32" ht="24.75" customHeight="1">
      <c r="A29" s="117"/>
      <c r="B29" s="114" t="s">
        <v>33</v>
      </c>
      <c r="C29" s="9" t="s">
        <v>27</v>
      </c>
      <c r="D29" s="5">
        <f>D27+D25+D23+D21+D19+D17+D15</f>
        <v>26</v>
      </c>
      <c r="E29" s="5">
        <f aca="true" t="shared" si="3" ref="E29:AC29">E27+E25+E23+E21+E19+E17+E15</f>
        <v>12</v>
      </c>
      <c r="F29" s="5">
        <f t="shared" si="3"/>
        <v>0</v>
      </c>
      <c r="G29" s="5">
        <f t="shared" si="3"/>
        <v>0</v>
      </c>
      <c r="H29" s="5">
        <f t="shared" si="3"/>
        <v>0</v>
      </c>
      <c r="I29" s="5">
        <f t="shared" si="3"/>
        <v>0</v>
      </c>
      <c r="J29" s="5">
        <f t="shared" si="3"/>
        <v>7</v>
      </c>
      <c r="K29" s="5">
        <f t="shared" si="3"/>
        <v>0</v>
      </c>
      <c r="L29" s="5">
        <f t="shared" si="3"/>
        <v>0</v>
      </c>
      <c r="M29" s="5">
        <f t="shared" si="3"/>
        <v>0</v>
      </c>
      <c r="N29" s="5">
        <f t="shared" si="3"/>
        <v>1</v>
      </c>
      <c r="O29" s="5">
        <f t="shared" si="3"/>
        <v>0</v>
      </c>
      <c r="P29" s="5">
        <f t="shared" si="3"/>
        <v>4</v>
      </c>
      <c r="Q29" s="5">
        <f t="shared" si="3"/>
        <v>1</v>
      </c>
      <c r="R29" s="5">
        <f t="shared" si="3"/>
        <v>5</v>
      </c>
      <c r="S29" s="5">
        <f t="shared" si="3"/>
        <v>2</v>
      </c>
      <c r="T29" s="5">
        <f t="shared" si="3"/>
        <v>7</v>
      </c>
      <c r="U29" s="5">
        <f t="shared" si="3"/>
        <v>0</v>
      </c>
      <c r="V29" s="5">
        <f t="shared" si="3"/>
        <v>1</v>
      </c>
      <c r="W29" s="5">
        <f t="shared" si="3"/>
        <v>0</v>
      </c>
      <c r="X29" s="5">
        <f t="shared" si="3"/>
        <v>2</v>
      </c>
      <c r="Y29" s="5">
        <f t="shared" si="3"/>
        <v>1</v>
      </c>
      <c r="Z29" s="5">
        <f t="shared" si="3"/>
        <v>1</v>
      </c>
      <c r="AA29" s="5">
        <f t="shared" si="3"/>
        <v>1</v>
      </c>
      <c r="AB29" s="5">
        <f t="shared" si="3"/>
        <v>0</v>
      </c>
      <c r="AC29" s="5">
        <f t="shared" si="3"/>
        <v>0</v>
      </c>
      <c r="AD29" s="55">
        <f t="shared" si="0"/>
        <v>54</v>
      </c>
      <c r="AE29" s="55">
        <f t="shared" si="1"/>
        <v>17</v>
      </c>
      <c r="AF29" s="55">
        <f t="shared" si="2"/>
        <v>71</v>
      </c>
    </row>
    <row r="30" spans="1:32" ht="24.75" customHeight="1">
      <c r="A30" s="117"/>
      <c r="B30" s="115"/>
      <c r="C30" s="9" t="s">
        <v>68</v>
      </c>
      <c r="D30" s="5">
        <f>D28+D26+D24+D22+D20+D18+D16</f>
        <v>3</v>
      </c>
      <c r="E30" s="5">
        <f aca="true" t="shared" si="4" ref="E30:AC30">E28+E26+E24+E22+E20+E18+E16</f>
        <v>0</v>
      </c>
      <c r="F30" s="5">
        <f t="shared" si="4"/>
        <v>0</v>
      </c>
      <c r="G30" s="5">
        <f t="shared" si="4"/>
        <v>0</v>
      </c>
      <c r="H30" s="5">
        <f t="shared" si="4"/>
        <v>0</v>
      </c>
      <c r="I30" s="5">
        <f t="shared" si="4"/>
        <v>0</v>
      </c>
      <c r="J30" s="5">
        <f t="shared" si="4"/>
        <v>1</v>
      </c>
      <c r="K30" s="5">
        <f t="shared" si="4"/>
        <v>0</v>
      </c>
      <c r="L30" s="5">
        <f t="shared" si="4"/>
        <v>0</v>
      </c>
      <c r="M30" s="5">
        <f t="shared" si="4"/>
        <v>0</v>
      </c>
      <c r="N30" s="5">
        <f t="shared" si="4"/>
        <v>0</v>
      </c>
      <c r="O30" s="5">
        <f t="shared" si="4"/>
        <v>0</v>
      </c>
      <c r="P30" s="5">
        <f t="shared" si="4"/>
        <v>0</v>
      </c>
      <c r="Q30" s="5">
        <f t="shared" si="4"/>
        <v>0</v>
      </c>
      <c r="R30" s="5">
        <f t="shared" si="4"/>
        <v>0</v>
      </c>
      <c r="S30" s="5">
        <f t="shared" si="4"/>
        <v>0</v>
      </c>
      <c r="T30" s="5">
        <f t="shared" si="4"/>
        <v>0</v>
      </c>
      <c r="U30" s="5">
        <f t="shared" si="4"/>
        <v>0</v>
      </c>
      <c r="V30" s="5">
        <f t="shared" si="4"/>
        <v>0</v>
      </c>
      <c r="W30" s="5">
        <f t="shared" si="4"/>
        <v>0</v>
      </c>
      <c r="X30" s="5">
        <f t="shared" si="4"/>
        <v>0</v>
      </c>
      <c r="Y30" s="5">
        <f t="shared" si="4"/>
        <v>0</v>
      </c>
      <c r="Z30" s="5">
        <f t="shared" si="4"/>
        <v>0</v>
      </c>
      <c r="AA30" s="5">
        <f t="shared" si="4"/>
        <v>0</v>
      </c>
      <c r="AB30" s="5">
        <f t="shared" si="4"/>
        <v>0</v>
      </c>
      <c r="AC30" s="5">
        <f t="shared" si="4"/>
        <v>0</v>
      </c>
      <c r="AD30" s="55">
        <f t="shared" si="0"/>
        <v>4</v>
      </c>
      <c r="AE30" s="55">
        <f t="shared" si="1"/>
        <v>0</v>
      </c>
      <c r="AF30" s="55">
        <f t="shared" si="2"/>
        <v>4</v>
      </c>
    </row>
    <row r="31" spans="1:32" ht="27.75">
      <c r="A31" s="116" t="s">
        <v>36</v>
      </c>
      <c r="B31" s="116"/>
      <c r="C31" s="7" t="s">
        <v>27</v>
      </c>
      <c r="D31" s="6">
        <v>0</v>
      </c>
      <c r="E31" s="6">
        <v>0</v>
      </c>
      <c r="F31" s="6">
        <v>12</v>
      </c>
      <c r="G31" s="6">
        <v>5</v>
      </c>
      <c r="H31" s="6">
        <v>1</v>
      </c>
      <c r="I31" s="6">
        <v>0</v>
      </c>
      <c r="J31" s="6">
        <v>6</v>
      </c>
      <c r="K31" s="6">
        <v>1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11</v>
      </c>
      <c r="S31" s="6">
        <v>10</v>
      </c>
      <c r="T31" s="6">
        <v>7</v>
      </c>
      <c r="U31" s="6">
        <v>1</v>
      </c>
      <c r="V31" s="6">
        <v>2</v>
      </c>
      <c r="W31" s="6">
        <v>0</v>
      </c>
      <c r="X31" s="6">
        <v>1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55">
        <f t="shared" si="0"/>
        <v>40</v>
      </c>
      <c r="AE31" s="55">
        <f t="shared" si="1"/>
        <v>17</v>
      </c>
      <c r="AF31" s="55">
        <f t="shared" si="2"/>
        <v>57</v>
      </c>
    </row>
    <row r="32" spans="1:32" ht="24.75" customHeight="1">
      <c r="A32" s="116"/>
      <c r="B32" s="116"/>
      <c r="C32" s="7" t="s">
        <v>68</v>
      </c>
      <c r="D32" s="6">
        <v>0</v>
      </c>
      <c r="E32" s="6">
        <v>1</v>
      </c>
      <c r="F32" s="6">
        <v>5</v>
      </c>
      <c r="G32" s="6">
        <v>1</v>
      </c>
      <c r="H32" s="6">
        <v>2</v>
      </c>
      <c r="I32" s="6">
        <v>1</v>
      </c>
      <c r="J32" s="6">
        <v>1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1</v>
      </c>
      <c r="S32" s="6">
        <v>1</v>
      </c>
      <c r="T32" s="6">
        <v>0</v>
      </c>
      <c r="U32" s="6">
        <v>1</v>
      </c>
      <c r="V32" s="6">
        <v>1</v>
      </c>
      <c r="W32" s="6">
        <v>1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55">
        <f t="shared" si="0"/>
        <v>10</v>
      </c>
      <c r="AE32" s="55">
        <f t="shared" si="1"/>
        <v>6</v>
      </c>
      <c r="AF32" s="55">
        <f t="shared" si="2"/>
        <v>16</v>
      </c>
    </row>
    <row r="33" spans="1:32" ht="27.75">
      <c r="A33" s="116" t="s">
        <v>98</v>
      </c>
      <c r="B33" s="116"/>
      <c r="C33" s="7" t="s">
        <v>27</v>
      </c>
      <c r="D33" s="6">
        <v>0</v>
      </c>
      <c r="E33" s="6">
        <v>1</v>
      </c>
      <c r="F33" s="6">
        <v>6</v>
      </c>
      <c r="G33" s="6">
        <v>11</v>
      </c>
      <c r="H33" s="6">
        <v>2</v>
      </c>
      <c r="I33" s="6">
        <v>0</v>
      </c>
      <c r="J33" s="6">
        <v>0</v>
      </c>
      <c r="K33" s="6">
        <v>2</v>
      </c>
      <c r="L33" s="6">
        <v>0</v>
      </c>
      <c r="M33" s="6">
        <v>0</v>
      </c>
      <c r="N33" s="6">
        <v>0</v>
      </c>
      <c r="O33" s="6">
        <v>1</v>
      </c>
      <c r="P33" s="6">
        <v>1</v>
      </c>
      <c r="Q33" s="6">
        <v>1</v>
      </c>
      <c r="R33" s="6">
        <v>0</v>
      </c>
      <c r="S33" s="6">
        <v>4</v>
      </c>
      <c r="T33" s="6">
        <v>1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55">
        <f t="shared" si="0"/>
        <v>10</v>
      </c>
      <c r="AE33" s="55">
        <f t="shared" si="1"/>
        <v>20</v>
      </c>
      <c r="AF33" s="55">
        <f t="shared" si="2"/>
        <v>30</v>
      </c>
    </row>
    <row r="34" spans="1:32" ht="24.75" customHeight="1">
      <c r="A34" s="116"/>
      <c r="B34" s="116"/>
      <c r="C34" s="7" t="s">
        <v>68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55">
        <f t="shared" si="0"/>
        <v>0</v>
      </c>
      <c r="AE34" s="55">
        <f t="shared" si="1"/>
        <v>0</v>
      </c>
      <c r="AF34" s="55">
        <f t="shared" si="2"/>
        <v>0</v>
      </c>
    </row>
    <row r="35" spans="1:32" ht="24.75" customHeight="1">
      <c r="A35" s="117" t="s">
        <v>255</v>
      </c>
      <c r="B35" s="101" t="s">
        <v>239</v>
      </c>
      <c r="C35" s="7" t="s">
        <v>27</v>
      </c>
      <c r="D35" s="6">
        <v>2</v>
      </c>
      <c r="E35" s="6">
        <v>2</v>
      </c>
      <c r="F35" s="6">
        <v>0</v>
      </c>
      <c r="G35" s="6">
        <v>0</v>
      </c>
      <c r="H35" s="6">
        <v>1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4</v>
      </c>
      <c r="S35" s="6">
        <v>0</v>
      </c>
      <c r="T35" s="6">
        <v>1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55">
        <f t="shared" si="0"/>
        <v>8</v>
      </c>
      <c r="AE35" s="55">
        <f t="shared" si="1"/>
        <v>2</v>
      </c>
      <c r="AF35" s="55">
        <f t="shared" si="2"/>
        <v>10</v>
      </c>
    </row>
    <row r="36" spans="1:32" ht="24.75" customHeight="1">
      <c r="A36" s="117"/>
      <c r="B36" s="102" t="s">
        <v>239</v>
      </c>
      <c r="C36" s="7" t="s">
        <v>68</v>
      </c>
      <c r="D36" s="6">
        <v>2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1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55">
        <f t="shared" si="0"/>
        <v>3</v>
      </c>
      <c r="AE36" s="55">
        <f t="shared" si="1"/>
        <v>0</v>
      </c>
      <c r="AF36" s="55">
        <f t="shared" si="2"/>
        <v>3</v>
      </c>
    </row>
    <row r="37" spans="1:32" ht="27.75">
      <c r="A37" s="117"/>
      <c r="B37" s="101" t="s">
        <v>166</v>
      </c>
      <c r="C37" s="7" t="s">
        <v>27</v>
      </c>
      <c r="D37" s="6">
        <v>7</v>
      </c>
      <c r="E37" s="6">
        <v>3</v>
      </c>
      <c r="F37" s="6">
        <v>0</v>
      </c>
      <c r="G37" s="6">
        <v>0</v>
      </c>
      <c r="H37" s="6">
        <v>0</v>
      </c>
      <c r="I37" s="6">
        <v>0</v>
      </c>
      <c r="J37" s="6">
        <v>1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1</v>
      </c>
      <c r="S37" s="6">
        <v>0</v>
      </c>
      <c r="T37" s="6">
        <v>2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1</v>
      </c>
      <c r="AA37" s="6">
        <v>0</v>
      </c>
      <c r="AB37" s="6">
        <v>0</v>
      </c>
      <c r="AC37" s="6">
        <v>0</v>
      </c>
      <c r="AD37" s="55">
        <f t="shared" si="0"/>
        <v>12</v>
      </c>
      <c r="AE37" s="55">
        <f t="shared" si="1"/>
        <v>3</v>
      </c>
      <c r="AF37" s="55">
        <f t="shared" si="2"/>
        <v>15</v>
      </c>
    </row>
    <row r="38" spans="1:32" ht="27.75">
      <c r="A38" s="117"/>
      <c r="B38" s="102" t="s">
        <v>166</v>
      </c>
      <c r="C38" s="7" t="s">
        <v>68</v>
      </c>
      <c r="D38" s="6">
        <v>2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55">
        <f t="shared" si="0"/>
        <v>2</v>
      </c>
      <c r="AE38" s="55">
        <f t="shared" si="1"/>
        <v>0</v>
      </c>
      <c r="AF38" s="55">
        <f t="shared" si="2"/>
        <v>2</v>
      </c>
    </row>
    <row r="39" spans="1:32" ht="27.75">
      <c r="A39" s="117"/>
      <c r="B39" s="101" t="s">
        <v>167</v>
      </c>
      <c r="C39" s="7" t="s">
        <v>27</v>
      </c>
      <c r="D39" s="6">
        <v>5</v>
      </c>
      <c r="E39" s="6">
        <v>3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3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55">
        <f t="shared" si="0"/>
        <v>8</v>
      </c>
      <c r="AE39" s="55">
        <f t="shared" si="1"/>
        <v>3</v>
      </c>
      <c r="AF39" s="55">
        <f t="shared" si="2"/>
        <v>11</v>
      </c>
    </row>
    <row r="40" spans="1:32" ht="27.75">
      <c r="A40" s="117"/>
      <c r="B40" s="102" t="s">
        <v>167</v>
      </c>
      <c r="C40" s="7" t="s">
        <v>68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55">
        <f t="shared" si="0"/>
        <v>0</v>
      </c>
      <c r="AE40" s="55">
        <f t="shared" si="1"/>
        <v>0</v>
      </c>
      <c r="AF40" s="55">
        <f t="shared" si="2"/>
        <v>0</v>
      </c>
    </row>
    <row r="41" spans="1:32" ht="27.75">
      <c r="A41" s="117"/>
      <c r="B41" s="101" t="s">
        <v>168</v>
      </c>
      <c r="C41" s="7" t="s">
        <v>27</v>
      </c>
      <c r="D41" s="6">
        <v>10</v>
      </c>
      <c r="E41" s="6">
        <v>1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1</v>
      </c>
      <c r="O41" s="6">
        <v>0</v>
      </c>
      <c r="P41" s="6">
        <v>1</v>
      </c>
      <c r="Q41" s="6">
        <v>0</v>
      </c>
      <c r="R41" s="6">
        <v>1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1</v>
      </c>
      <c r="AA41" s="6">
        <v>0</v>
      </c>
      <c r="AB41" s="6">
        <v>0</v>
      </c>
      <c r="AC41" s="6">
        <v>0</v>
      </c>
      <c r="AD41" s="55">
        <f t="shared" si="0"/>
        <v>14</v>
      </c>
      <c r="AE41" s="55">
        <f t="shared" si="1"/>
        <v>1</v>
      </c>
      <c r="AF41" s="55">
        <f t="shared" si="2"/>
        <v>15</v>
      </c>
    </row>
    <row r="42" spans="1:32" ht="27.75">
      <c r="A42" s="117"/>
      <c r="B42" s="102" t="s">
        <v>168</v>
      </c>
      <c r="C42" s="7" t="s">
        <v>68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55">
        <f t="shared" si="0"/>
        <v>0</v>
      </c>
      <c r="AE42" s="55">
        <f t="shared" si="1"/>
        <v>0</v>
      </c>
      <c r="AF42" s="55">
        <f t="shared" si="2"/>
        <v>0</v>
      </c>
    </row>
    <row r="43" spans="1:32" ht="27.75">
      <c r="A43" s="117"/>
      <c r="B43" s="101" t="s">
        <v>169</v>
      </c>
      <c r="C43" s="7" t="s">
        <v>27</v>
      </c>
      <c r="D43" s="6">
        <v>6</v>
      </c>
      <c r="E43" s="6">
        <v>2</v>
      </c>
      <c r="F43" s="6">
        <v>0</v>
      </c>
      <c r="G43" s="6">
        <v>0</v>
      </c>
      <c r="H43" s="6">
        <v>3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55">
        <f t="shared" si="0"/>
        <v>10</v>
      </c>
      <c r="AE43" s="55">
        <f t="shared" si="1"/>
        <v>2</v>
      </c>
      <c r="AF43" s="55">
        <f t="shared" si="2"/>
        <v>12</v>
      </c>
    </row>
    <row r="44" spans="1:32" ht="27.75">
      <c r="A44" s="117"/>
      <c r="B44" s="102" t="s">
        <v>169</v>
      </c>
      <c r="C44" s="7" t="s">
        <v>68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55">
        <f t="shared" si="0"/>
        <v>0</v>
      </c>
      <c r="AE44" s="55">
        <f t="shared" si="1"/>
        <v>0</v>
      </c>
      <c r="AF44" s="55">
        <f t="shared" si="2"/>
        <v>0</v>
      </c>
    </row>
    <row r="45" spans="1:32" ht="27.75">
      <c r="A45" s="117"/>
      <c r="B45" s="101" t="s">
        <v>170</v>
      </c>
      <c r="C45" s="7" t="s">
        <v>27</v>
      </c>
      <c r="D45" s="6">
        <v>8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1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1</v>
      </c>
      <c r="Q45" s="6">
        <v>0</v>
      </c>
      <c r="R45" s="6">
        <v>0</v>
      </c>
      <c r="S45" s="6">
        <v>0</v>
      </c>
      <c r="T45" s="6">
        <v>1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55">
        <f t="shared" si="0"/>
        <v>11</v>
      </c>
      <c r="AE45" s="55">
        <f t="shared" si="1"/>
        <v>0</v>
      </c>
      <c r="AF45" s="55">
        <f t="shared" si="2"/>
        <v>11</v>
      </c>
    </row>
    <row r="46" spans="1:32" ht="27.75">
      <c r="A46" s="117"/>
      <c r="B46" s="102" t="s">
        <v>170</v>
      </c>
      <c r="C46" s="7" t="s">
        <v>68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55">
        <f t="shared" si="0"/>
        <v>0</v>
      </c>
      <c r="AE46" s="55">
        <f t="shared" si="1"/>
        <v>0</v>
      </c>
      <c r="AF46" s="55">
        <f t="shared" si="2"/>
        <v>0</v>
      </c>
    </row>
    <row r="47" spans="1:32" ht="24.75" customHeight="1">
      <c r="A47" s="117"/>
      <c r="B47" s="114" t="s">
        <v>147</v>
      </c>
      <c r="C47" s="9" t="s">
        <v>27</v>
      </c>
      <c r="D47" s="5">
        <f>D45+D43+D41+D39+D37+D35</f>
        <v>38</v>
      </c>
      <c r="E47" s="5">
        <f aca="true" t="shared" si="5" ref="E47:AC47">E45+E43+E41+E39+E37+E35</f>
        <v>11</v>
      </c>
      <c r="F47" s="5">
        <f t="shared" si="5"/>
        <v>0</v>
      </c>
      <c r="G47" s="5">
        <f t="shared" si="5"/>
        <v>0</v>
      </c>
      <c r="H47" s="5">
        <f t="shared" si="5"/>
        <v>4</v>
      </c>
      <c r="I47" s="5">
        <f t="shared" si="5"/>
        <v>0</v>
      </c>
      <c r="J47" s="5">
        <f t="shared" si="5"/>
        <v>2</v>
      </c>
      <c r="K47" s="5">
        <f t="shared" si="5"/>
        <v>0</v>
      </c>
      <c r="L47" s="5">
        <f t="shared" si="5"/>
        <v>0</v>
      </c>
      <c r="M47" s="5">
        <f t="shared" si="5"/>
        <v>0</v>
      </c>
      <c r="N47" s="5">
        <f t="shared" si="5"/>
        <v>1</v>
      </c>
      <c r="O47" s="5">
        <f t="shared" si="5"/>
        <v>0</v>
      </c>
      <c r="P47" s="5">
        <f t="shared" si="5"/>
        <v>3</v>
      </c>
      <c r="Q47" s="5">
        <f t="shared" si="5"/>
        <v>0</v>
      </c>
      <c r="R47" s="5">
        <f t="shared" si="5"/>
        <v>9</v>
      </c>
      <c r="S47" s="5">
        <f t="shared" si="5"/>
        <v>0</v>
      </c>
      <c r="T47" s="5">
        <f t="shared" si="5"/>
        <v>4</v>
      </c>
      <c r="U47" s="5">
        <f t="shared" si="5"/>
        <v>0</v>
      </c>
      <c r="V47" s="5">
        <f t="shared" si="5"/>
        <v>0</v>
      </c>
      <c r="W47" s="5">
        <f t="shared" si="5"/>
        <v>0</v>
      </c>
      <c r="X47" s="5">
        <f t="shared" si="5"/>
        <v>0</v>
      </c>
      <c r="Y47" s="5">
        <f t="shared" si="5"/>
        <v>0</v>
      </c>
      <c r="Z47" s="5">
        <f t="shared" si="5"/>
        <v>2</v>
      </c>
      <c r="AA47" s="5">
        <f t="shared" si="5"/>
        <v>0</v>
      </c>
      <c r="AB47" s="5">
        <f t="shared" si="5"/>
        <v>0</v>
      </c>
      <c r="AC47" s="5">
        <f t="shared" si="5"/>
        <v>0</v>
      </c>
      <c r="AD47" s="55">
        <f t="shared" si="0"/>
        <v>63</v>
      </c>
      <c r="AE47" s="55">
        <f t="shared" si="1"/>
        <v>11</v>
      </c>
      <c r="AF47" s="55">
        <f t="shared" si="2"/>
        <v>74</v>
      </c>
    </row>
    <row r="48" spans="1:32" ht="24.75" customHeight="1">
      <c r="A48" s="117"/>
      <c r="B48" s="115" t="s">
        <v>147</v>
      </c>
      <c r="C48" s="9" t="s">
        <v>68</v>
      </c>
      <c r="D48" s="5">
        <f>D46+D44+D42+D40+D38+D36</f>
        <v>4</v>
      </c>
      <c r="E48" s="5">
        <f aca="true" t="shared" si="6" ref="E48:AC48">E46+E44+E42+E40+E38+E36</f>
        <v>0</v>
      </c>
      <c r="F48" s="5">
        <f t="shared" si="6"/>
        <v>0</v>
      </c>
      <c r="G48" s="5">
        <f t="shared" si="6"/>
        <v>0</v>
      </c>
      <c r="H48" s="5">
        <f t="shared" si="6"/>
        <v>0</v>
      </c>
      <c r="I48" s="5">
        <f t="shared" si="6"/>
        <v>0</v>
      </c>
      <c r="J48" s="5">
        <f t="shared" si="6"/>
        <v>0</v>
      </c>
      <c r="K48" s="5">
        <f t="shared" si="6"/>
        <v>0</v>
      </c>
      <c r="L48" s="5">
        <f t="shared" si="6"/>
        <v>0</v>
      </c>
      <c r="M48" s="5">
        <f t="shared" si="6"/>
        <v>0</v>
      </c>
      <c r="N48" s="5">
        <f t="shared" si="6"/>
        <v>0</v>
      </c>
      <c r="O48" s="5">
        <f t="shared" si="6"/>
        <v>0</v>
      </c>
      <c r="P48" s="5">
        <f t="shared" si="6"/>
        <v>0</v>
      </c>
      <c r="Q48" s="5">
        <f t="shared" si="6"/>
        <v>0</v>
      </c>
      <c r="R48" s="5">
        <f t="shared" si="6"/>
        <v>1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  <c r="X48" s="5">
        <f t="shared" si="6"/>
        <v>0</v>
      </c>
      <c r="Y48" s="5">
        <f t="shared" si="6"/>
        <v>0</v>
      </c>
      <c r="Z48" s="5">
        <f t="shared" si="6"/>
        <v>0</v>
      </c>
      <c r="AA48" s="5">
        <f t="shared" si="6"/>
        <v>0</v>
      </c>
      <c r="AB48" s="5">
        <f t="shared" si="6"/>
        <v>0</v>
      </c>
      <c r="AC48" s="5">
        <f t="shared" si="6"/>
        <v>0</v>
      </c>
      <c r="AD48" s="55">
        <f t="shared" si="0"/>
        <v>5</v>
      </c>
      <c r="AE48" s="55">
        <f t="shared" si="1"/>
        <v>0</v>
      </c>
      <c r="AF48" s="55">
        <f t="shared" si="2"/>
        <v>5</v>
      </c>
    </row>
    <row r="49" spans="1:32" ht="27.75" customHeight="1">
      <c r="A49" s="94" t="s">
        <v>37</v>
      </c>
      <c r="B49" s="95"/>
      <c r="C49" s="7" t="s">
        <v>314</v>
      </c>
      <c r="D49" s="25">
        <v>2</v>
      </c>
      <c r="E49" s="25">
        <v>0</v>
      </c>
      <c r="F49" s="25">
        <v>37</v>
      </c>
      <c r="G49" s="25">
        <v>19</v>
      </c>
      <c r="H49" s="25">
        <v>2</v>
      </c>
      <c r="I49" s="25">
        <v>0</v>
      </c>
      <c r="J49" s="25">
        <v>3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1</v>
      </c>
      <c r="Q49" s="25">
        <v>1</v>
      </c>
      <c r="R49" s="25">
        <v>5</v>
      </c>
      <c r="S49" s="25">
        <v>1</v>
      </c>
      <c r="T49" s="25">
        <v>7</v>
      </c>
      <c r="U49" s="25">
        <v>0</v>
      </c>
      <c r="V49" s="25">
        <v>1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55">
        <f t="shared" si="0"/>
        <v>58</v>
      </c>
      <c r="AE49" s="55">
        <f t="shared" si="1"/>
        <v>21</v>
      </c>
      <c r="AF49" s="55">
        <f t="shared" si="2"/>
        <v>79</v>
      </c>
    </row>
    <row r="50" spans="1:32" ht="27.75" customHeight="1">
      <c r="A50" s="186"/>
      <c r="B50" s="179"/>
      <c r="C50" s="7" t="s">
        <v>27</v>
      </c>
      <c r="D50" s="6">
        <v>0</v>
      </c>
      <c r="E50" s="6">
        <v>0</v>
      </c>
      <c r="F50" s="6">
        <v>34</v>
      </c>
      <c r="G50" s="6">
        <v>15</v>
      </c>
      <c r="H50" s="6">
        <v>2</v>
      </c>
      <c r="I50" s="6">
        <v>0</v>
      </c>
      <c r="J50" s="6">
        <v>4</v>
      </c>
      <c r="K50" s="6">
        <v>2</v>
      </c>
      <c r="L50" s="6">
        <v>0</v>
      </c>
      <c r="M50" s="6">
        <v>0</v>
      </c>
      <c r="N50" s="6">
        <v>0</v>
      </c>
      <c r="O50" s="6">
        <v>2</v>
      </c>
      <c r="P50" s="6">
        <v>1</v>
      </c>
      <c r="Q50" s="6">
        <v>0</v>
      </c>
      <c r="R50" s="6">
        <v>8</v>
      </c>
      <c r="S50" s="6">
        <v>7</v>
      </c>
      <c r="T50" s="6">
        <v>2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55">
        <f t="shared" si="0"/>
        <v>51</v>
      </c>
      <c r="AE50" s="55">
        <f t="shared" si="1"/>
        <v>26</v>
      </c>
      <c r="AF50" s="55">
        <f t="shared" si="2"/>
        <v>77</v>
      </c>
    </row>
    <row r="51" spans="1:32" ht="24.75" customHeight="1">
      <c r="A51" s="96"/>
      <c r="B51" s="97"/>
      <c r="C51" s="7" t="s">
        <v>68</v>
      </c>
      <c r="D51" s="6">
        <v>1</v>
      </c>
      <c r="E51" s="6">
        <v>0</v>
      </c>
      <c r="F51" s="6">
        <v>25</v>
      </c>
      <c r="G51" s="6">
        <v>8</v>
      </c>
      <c r="H51" s="6">
        <v>0</v>
      </c>
      <c r="I51" s="6">
        <v>1</v>
      </c>
      <c r="J51" s="6">
        <v>1</v>
      </c>
      <c r="K51" s="6">
        <v>2</v>
      </c>
      <c r="L51" s="6">
        <v>3</v>
      </c>
      <c r="M51" s="6">
        <v>1</v>
      </c>
      <c r="N51" s="6">
        <v>0</v>
      </c>
      <c r="O51" s="6">
        <v>0</v>
      </c>
      <c r="P51" s="6">
        <v>3</v>
      </c>
      <c r="Q51" s="6">
        <v>0</v>
      </c>
      <c r="R51" s="6">
        <v>6</v>
      </c>
      <c r="S51" s="6">
        <v>1</v>
      </c>
      <c r="T51" s="6">
        <v>2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55">
        <f t="shared" si="0"/>
        <v>41</v>
      </c>
      <c r="AE51" s="55">
        <f t="shared" si="1"/>
        <v>13</v>
      </c>
      <c r="AF51" s="55">
        <f t="shared" si="2"/>
        <v>54</v>
      </c>
    </row>
    <row r="52" spans="1:32" ht="24.75" customHeight="1">
      <c r="A52" s="117" t="s">
        <v>256</v>
      </c>
      <c r="B52" s="101" t="s">
        <v>171</v>
      </c>
      <c r="C52" s="7" t="s">
        <v>27</v>
      </c>
      <c r="D52" s="6">
        <v>11</v>
      </c>
      <c r="E52" s="6">
        <v>8</v>
      </c>
      <c r="F52" s="6">
        <v>0</v>
      </c>
      <c r="G52" s="6">
        <v>0</v>
      </c>
      <c r="H52" s="6">
        <v>0</v>
      </c>
      <c r="I52" s="6">
        <v>0</v>
      </c>
      <c r="J52" s="6">
        <v>2</v>
      </c>
      <c r="K52" s="6">
        <v>0</v>
      </c>
      <c r="L52" s="6">
        <v>0</v>
      </c>
      <c r="M52" s="6">
        <v>1</v>
      </c>
      <c r="N52" s="6">
        <v>0</v>
      </c>
      <c r="O52" s="6">
        <v>1</v>
      </c>
      <c r="P52" s="6">
        <v>0</v>
      </c>
      <c r="Q52" s="6">
        <v>1</v>
      </c>
      <c r="R52" s="6">
        <v>2</v>
      </c>
      <c r="S52" s="6">
        <v>3</v>
      </c>
      <c r="T52" s="6">
        <v>1</v>
      </c>
      <c r="U52" s="6">
        <v>2</v>
      </c>
      <c r="V52" s="6">
        <v>1</v>
      </c>
      <c r="W52" s="6">
        <v>1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55">
        <f t="shared" si="0"/>
        <v>17</v>
      </c>
      <c r="AE52" s="55">
        <f t="shared" si="1"/>
        <v>17</v>
      </c>
      <c r="AF52" s="55">
        <f t="shared" si="2"/>
        <v>34</v>
      </c>
    </row>
    <row r="53" spans="1:32" ht="24.75" customHeight="1">
      <c r="A53" s="117"/>
      <c r="B53" s="102" t="s">
        <v>171</v>
      </c>
      <c r="C53" s="7" t="s">
        <v>68</v>
      </c>
      <c r="D53" s="6">
        <v>1</v>
      </c>
      <c r="E53" s="6">
        <v>2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55">
        <f t="shared" si="0"/>
        <v>1</v>
      </c>
      <c r="AE53" s="55">
        <f t="shared" si="1"/>
        <v>3</v>
      </c>
      <c r="AF53" s="55">
        <f t="shared" si="2"/>
        <v>4</v>
      </c>
    </row>
    <row r="54" spans="1:32" ht="24.75" customHeight="1">
      <c r="A54" s="117"/>
      <c r="B54" s="101" t="s">
        <v>172</v>
      </c>
      <c r="C54" s="7" t="s">
        <v>27</v>
      </c>
      <c r="D54" s="6">
        <v>13</v>
      </c>
      <c r="E54" s="6">
        <v>6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1</v>
      </c>
      <c r="Q54" s="6">
        <v>0</v>
      </c>
      <c r="R54" s="6">
        <v>1</v>
      </c>
      <c r="S54" s="6">
        <v>1</v>
      </c>
      <c r="T54" s="6">
        <v>0</v>
      </c>
      <c r="U54" s="6">
        <v>0</v>
      </c>
      <c r="V54" s="6">
        <v>1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55">
        <f t="shared" si="0"/>
        <v>16</v>
      </c>
      <c r="AE54" s="55">
        <f t="shared" si="1"/>
        <v>7</v>
      </c>
      <c r="AF54" s="55">
        <f t="shared" si="2"/>
        <v>23</v>
      </c>
    </row>
    <row r="55" spans="1:32" ht="24.75" customHeight="1">
      <c r="A55" s="117"/>
      <c r="B55" s="102" t="s">
        <v>172</v>
      </c>
      <c r="C55" s="7" t="s">
        <v>68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55">
        <f t="shared" si="0"/>
        <v>0</v>
      </c>
      <c r="AE55" s="55">
        <f t="shared" si="1"/>
        <v>0</v>
      </c>
      <c r="AF55" s="55">
        <f t="shared" si="2"/>
        <v>0</v>
      </c>
    </row>
    <row r="56" spans="1:32" ht="27.75">
      <c r="A56" s="117"/>
      <c r="B56" s="101" t="s">
        <v>173</v>
      </c>
      <c r="C56" s="7" t="s">
        <v>27</v>
      </c>
      <c r="D56" s="6">
        <v>4</v>
      </c>
      <c r="E56" s="6">
        <v>6</v>
      </c>
      <c r="F56" s="6">
        <v>0</v>
      </c>
      <c r="G56" s="6">
        <v>0</v>
      </c>
      <c r="H56" s="6">
        <v>1</v>
      </c>
      <c r="I56" s="6">
        <v>0</v>
      </c>
      <c r="J56" s="6">
        <v>0</v>
      </c>
      <c r="K56" s="6">
        <v>1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2</v>
      </c>
      <c r="S56" s="6">
        <v>1</v>
      </c>
      <c r="T56" s="6">
        <v>0</v>
      </c>
      <c r="U56" s="6">
        <v>1</v>
      </c>
      <c r="V56" s="6">
        <v>1</v>
      </c>
      <c r="W56" s="6">
        <v>1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55">
        <f t="shared" si="0"/>
        <v>8</v>
      </c>
      <c r="AE56" s="55">
        <f t="shared" si="1"/>
        <v>10</v>
      </c>
      <c r="AF56" s="55">
        <f t="shared" si="2"/>
        <v>18</v>
      </c>
    </row>
    <row r="57" spans="1:32" ht="27.75">
      <c r="A57" s="117"/>
      <c r="B57" s="102" t="s">
        <v>175</v>
      </c>
      <c r="C57" s="7" t="s">
        <v>68</v>
      </c>
      <c r="D57" s="6">
        <v>0</v>
      </c>
      <c r="E57" s="6">
        <v>1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55">
        <f t="shared" si="0"/>
        <v>0</v>
      </c>
      <c r="AE57" s="55">
        <f t="shared" si="1"/>
        <v>1</v>
      </c>
      <c r="AF57" s="55">
        <f t="shared" si="2"/>
        <v>1</v>
      </c>
    </row>
    <row r="58" spans="1:32" ht="24.75" customHeight="1">
      <c r="A58" s="117"/>
      <c r="B58" s="101" t="s">
        <v>45</v>
      </c>
      <c r="C58" s="7" t="s">
        <v>27</v>
      </c>
      <c r="D58" s="6">
        <v>3</v>
      </c>
      <c r="E58" s="6">
        <v>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2</v>
      </c>
      <c r="W58" s="6">
        <v>1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55">
        <f t="shared" si="0"/>
        <v>5</v>
      </c>
      <c r="AE58" s="55">
        <f t="shared" si="1"/>
        <v>5</v>
      </c>
      <c r="AF58" s="55">
        <f t="shared" si="2"/>
        <v>10</v>
      </c>
    </row>
    <row r="59" spans="1:32" ht="24.75" customHeight="1">
      <c r="A59" s="117"/>
      <c r="B59" s="102" t="s">
        <v>45</v>
      </c>
      <c r="C59" s="7" t="s">
        <v>68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55">
        <f t="shared" si="0"/>
        <v>0</v>
      </c>
      <c r="AE59" s="55">
        <f t="shared" si="1"/>
        <v>0</v>
      </c>
      <c r="AF59" s="55">
        <f t="shared" si="2"/>
        <v>0</v>
      </c>
    </row>
    <row r="60" spans="1:32" ht="27.75">
      <c r="A60" s="117"/>
      <c r="B60" s="101" t="s">
        <v>174</v>
      </c>
      <c r="C60" s="7" t="s">
        <v>27</v>
      </c>
      <c r="D60" s="6">
        <v>0</v>
      </c>
      <c r="E60" s="6">
        <v>9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1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55">
        <f t="shared" si="0"/>
        <v>1</v>
      </c>
      <c r="AE60" s="55">
        <f t="shared" si="1"/>
        <v>10</v>
      </c>
      <c r="AF60" s="55">
        <f t="shared" si="2"/>
        <v>11</v>
      </c>
    </row>
    <row r="61" spans="1:32" ht="27.75">
      <c r="A61" s="117"/>
      <c r="B61" s="102" t="s">
        <v>174</v>
      </c>
      <c r="C61" s="7" t="s">
        <v>68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55">
        <f t="shared" si="0"/>
        <v>0</v>
      </c>
      <c r="AE61" s="55">
        <f t="shared" si="1"/>
        <v>0</v>
      </c>
      <c r="AF61" s="55">
        <f t="shared" si="2"/>
        <v>0</v>
      </c>
    </row>
    <row r="62" spans="1:32" ht="24.75" customHeight="1">
      <c r="A62" s="117"/>
      <c r="B62" s="114" t="s">
        <v>147</v>
      </c>
      <c r="C62" s="28" t="s">
        <v>314</v>
      </c>
      <c r="D62" s="30">
        <v>2</v>
      </c>
      <c r="E62" s="30">
        <v>2</v>
      </c>
      <c r="F62" s="30">
        <v>41</v>
      </c>
      <c r="G62" s="30">
        <v>26</v>
      </c>
      <c r="H62" s="30">
        <v>1</v>
      </c>
      <c r="I62" s="30">
        <v>0</v>
      </c>
      <c r="J62" s="30">
        <v>6</v>
      </c>
      <c r="K62" s="30">
        <v>3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8</v>
      </c>
      <c r="S62" s="30">
        <v>2</v>
      </c>
      <c r="T62" s="30">
        <v>5</v>
      </c>
      <c r="U62" s="30">
        <v>3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55">
        <f t="shared" si="0"/>
        <v>63</v>
      </c>
      <c r="AE62" s="55">
        <f t="shared" si="1"/>
        <v>36</v>
      </c>
      <c r="AF62" s="55">
        <f t="shared" si="2"/>
        <v>99</v>
      </c>
    </row>
    <row r="63" spans="1:32" ht="24.75" customHeight="1">
      <c r="A63" s="117"/>
      <c r="B63" s="187"/>
      <c r="C63" s="9" t="s">
        <v>27</v>
      </c>
      <c r="D63" s="5">
        <f>D60+D58+D56+D54+D52</f>
        <v>31</v>
      </c>
      <c r="E63" s="5">
        <f aca="true" t="shared" si="7" ref="E63:AC63">E60+E58+E56+E54+E52</f>
        <v>33</v>
      </c>
      <c r="F63" s="5">
        <f t="shared" si="7"/>
        <v>0</v>
      </c>
      <c r="G63" s="5">
        <f t="shared" si="7"/>
        <v>0</v>
      </c>
      <c r="H63" s="5">
        <f t="shared" si="7"/>
        <v>1</v>
      </c>
      <c r="I63" s="5">
        <f t="shared" si="7"/>
        <v>0</v>
      </c>
      <c r="J63" s="5">
        <f t="shared" si="7"/>
        <v>2</v>
      </c>
      <c r="K63" s="5">
        <f t="shared" si="7"/>
        <v>2</v>
      </c>
      <c r="L63" s="5">
        <f t="shared" si="7"/>
        <v>0</v>
      </c>
      <c r="M63" s="5">
        <f t="shared" si="7"/>
        <v>1</v>
      </c>
      <c r="N63" s="5">
        <f t="shared" si="7"/>
        <v>0</v>
      </c>
      <c r="O63" s="5">
        <f t="shared" si="7"/>
        <v>1</v>
      </c>
      <c r="P63" s="5">
        <f t="shared" si="7"/>
        <v>1</v>
      </c>
      <c r="Q63" s="5">
        <f t="shared" si="7"/>
        <v>1</v>
      </c>
      <c r="R63" s="5">
        <f t="shared" si="7"/>
        <v>5</v>
      </c>
      <c r="S63" s="5">
        <f t="shared" si="7"/>
        <v>5</v>
      </c>
      <c r="T63" s="5">
        <f t="shared" si="7"/>
        <v>1</v>
      </c>
      <c r="U63" s="5">
        <f t="shared" si="7"/>
        <v>3</v>
      </c>
      <c r="V63" s="5">
        <f t="shared" si="7"/>
        <v>6</v>
      </c>
      <c r="W63" s="5">
        <f t="shared" si="7"/>
        <v>3</v>
      </c>
      <c r="X63" s="5">
        <f t="shared" si="7"/>
        <v>0</v>
      </c>
      <c r="Y63" s="5">
        <f t="shared" si="7"/>
        <v>0</v>
      </c>
      <c r="Z63" s="5">
        <f t="shared" si="7"/>
        <v>0</v>
      </c>
      <c r="AA63" s="5">
        <f t="shared" si="7"/>
        <v>0</v>
      </c>
      <c r="AB63" s="5">
        <f t="shared" si="7"/>
        <v>0</v>
      </c>
      <c r="AC63" s="5">
        <f t="shared" si="7"/>
        <v>0</v>
      </c>
      <c r="AD63" s="55">
        <f t="shared" si="0"/>
        <v>47</v>
      </c>
      <c r="AE63" s="55">
        <f t="shared" si="1"/>
        <v>49</v>
      </c>
      <c r="AF63" s="55">
        <f t="shared" si="2"/>
        <v>96</v>
      </c>
    </row>
    <row r="64" spans="1:32" ht="24.75" customHeight="1">
      <c r="A64" s="117"/>
      <c r="B64" s="115"/>
      <c r="C64" s="9" t="s">
        <v>68</v>
      </c>
      <c r="D64" s="5">
        <f>D57+D55+D53+D59+D61</f>
        <v>1</v>
      </c>
      <c r="E64" s="5">
        <f aca="true" t="shared" si="8" ref="E64:AC64">E57+E55+E53+E59+E61</f>
        <v>3</v>
      </c>
      <c r="F64" s="5">
        <f t="shared" si="8"/>
        <v>0</v>
      </c>
      <c r="G64" s="5">
        <f t="shared" si="8"/>
        <v>0</v>
      </c>
      <c r="H64" s="5">
        <f t="shared" si="8"/>
        <v>0</v>
      </c>
      <c r="I64" s="5">
        <f t="shared" si="8"/>
        <v>1</v>
      </c>
      <c r="J64" s="5">
        <f t="shared" si="8"/>
        <v>0</v>
      </c>
      <c r="K64" s="5">
        <f t="shared" si="8"/>
        <v>0</v>
      </c>
      <c r="L64" s="5">
        <f t="shared" si="8"/>
        <v>0</v>
      </c>
      <c r="M64" s="5">
        <f t="shared" si="8"/>
        <v>0</v>
      </c>
      <c r="N64" s="5">
        <f t="shared" si="8"/>
        <v>0</v>
      </c>
      <c r="O64" s="5">
        <f t="shared" si="8"/>
        <v>0</v>
      </c>
      <c r="P64" s="5">
        <f t="shared" si="8"/>
        <v>0</v>
      </c>
      <c r="Q64" s="5">
        <f t="shared" si="8"/>
        <v>0</v>
      </c>
      <c r="R64" s="5">
        <f t="shared" si="8"/>
        <v>0</v>
      </c>
      <c r="S64" s="5">
        <f t="shared" si="8"/>
        <v>0</v>
      </c>
      <c r="T64" s="5">
        <f t="shared" si="8"/>
        <v>0</v>
      </c>
      <c r="U64" s="5">
        <f t="shared" si="8"/>
        <v>0</v>
      </c>
      <c r="V64" s="5">
        <f t="shared" si="8"/>
        <v>0</v>
      </c>
      <c r="W64" s="5">
        <f t="shared" si="8"/>
        <v>0</v>
      </c>
      <c r="X64" s="5">
        <f t="shared" si="8"/>
        <v>0</v>
      </c>
      <c r="Y64" s="5">
        <f t="shared" si="8"/>
        <v>0</v>
      </c>
      <c r="Z64" s="5">
        <f t="shared" si="8"/>
        <v>0</v>
      </c>
      <c r="AA64" s="5">
        <f t="shared" si="8"/>
        <v>0</v>
      </c>
      <c r="AB64" s="5">
        <f t="shared" si="8"/>
        <v>0</v>
      </c>
      <c r="AC64" s="5">
        <f t="shared" si="8"/>
        <v>0</v>
      </c>
      <c r="AD64" s="55">
        <f t="shared" si="0"/>
        <v>1</v>
      </c>
      <c r="AE64" s="55">
        <f t="shared" si="1"/>
        <v>4</v>
      </c>
      <c r="AF64" s="55">
        <f t="shared" si="2"/>
        <v>5</v>
      </c>
    </row>
    <row r="65" spans="1:32" ht="24.75" customHeight="1">
      <c r="A65" s="117" t="s">
        <v>257</v>
      </c>
      <c r="B65" s="101" t="s">
        <v>243</v>
      </c>
      <c r="C65" s="7" t="s">
        <v>27</v>
      </c>
      <c r="D65" s="6">
        <v>14</v>
      </c>
      <c r="E65" s="6">
        <v>14</v>
      </c>
      <c r="F65" s="6">
        <v>2</v>
      </c>
      <c r="G65" s="6">
        <v>2</v>
      </c>
      <c r="H65" s="6">
        <v>0</v>
      </c>
      <c r="I65" s="6">
        <v>1</v>
      </c>
      <c r="J65" s="6">
        <v>5</v>
      </c>
      <c r="K65" s="6">
        <v>2</v>
      </c>
      <c r="L65" s="6">
        <v>1</v>
      </c>
      <c r="M65" s="6">
        <v>0</v>
      </c>
      <c r="N65" s="6">
        <v>0</v>
      </c>
      <c r="O65" s="6">
        <v>0</v>
      </c>
      <c r="P65" s="6">
        <v>2</v>
      </c>
      <c r="Q65" s="6">
        <v>4</v>
      </c>
      <c r="R65" s="6">
        <v>8</v>
      </c>
      <c r="S65" s="6">
        <v>8</v>
      </c>
      <c r="T65" s="6">
        <v>3</v>
      </c>
      <c r="U65" s="6">
        <v>2</v>
      </c>
      <c r="V65" s="6">
        <v>8</v>
      </c>
      <c r="W65" s="6">
        <v>1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55">
        <f t="shared" si="0"/>
        <v>43</v>
      </c>
      <c r="AE65" s="55">
        <f t="shared" si="1"/>
        <v>34</v>
      </c>
      <c r="AF65" s="55">
        <f t="shared" si="2"/>
        <v>77</v>
      </c>
    </row>
    <row r="66" spans="1:32" ht="24.75" customHeight="1">
      <c r="A66" s="117"/>
      <c r="B66" s="102" t="s">
        <v>243</v>
      </c>
      <c r="C66" s="7" t="s">
        <v>68</v>
      </c>
      <c r="D66" s="6">
        <v>5</v>
      </c>
      <c r="E66" s="6">
        <v>6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1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55">
        <f t="shared" si="0"/>
        <v>6</v>
      </c>
      <c r="AE66" s="55">
        <f t="shared" si="1"/>
        <v>6</v>
      </c>
      <c r="AF66" s="55">
        <f t="shared" si="2"/>
        <v>12</v>
      </c>
    </row>
    <row r="67" spans="1:32" ht="24.75" customHeight="1">
      <c r="A67" s="117"/>
      <c r="B67" s="101" t="s">
        <v>119</v>
      </c>
      <c r="C67" s="7" t="s">
        <v>27</v>
      </c>
      <c r="D67" s="6">
        <v>17</v>
      </c>
      <c r="E67" s="6">
        <v>8</v>
      </c>
      <c r="F67" s="6">
        <v>0</v>
      </c>
      <c r="G67" s="6">
        <v>0</v>
      </c>
      <c r="H67" s="6">
        <v>0</v>
      </c>
      <c r="I67" s="6">
        <v>1</v>
      </c>
      <c r="J67" s="6">
        <v>0</v>
      </c>
      <c r="K67" s="6">
        <v>2</v>
      </c>
      <c r="L67" s="6">
        <v>0</v>
      </c>
      <c r="M67" s="6">
        <v>0</v>
      </c>
      <c r="N67" s="6">
        <v>0</v>
      </c>
      <c r="O67" s="6">
        <v>0</v>
      </c>
      <c r="P67" s="6">
        <v>2</v>
      </c>
      <c r="Q67" s="6">
        <v>3</v>
      </c>
      <c r="R67" s="6">
        <v>7</v>
      </c>
      <c r="S67" s="6">
        <v>2</v>
      </c>
      <c r="T67" s="6">
        <v>2</v>
      </c>
      <c r="U67" s="6">
        <v>2</v>
      </c>
      <c r="V67" s="6">
        <v>2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55">
        <f t="shared" si="0"/>
        <v>30</v>
      </c>
      <c r="AE67" s="55">
        <f t="shared" si="1"/>
        <v>18</v>
      </c>
      <c r="AF67" s="55">
        <f t="shared" si="2"/>
        <v>48</v>
      </c>
    </row>
    <row r="68" spans="1:32" ht="27.75">
      <c r="A68" s="117"/>
      <c r="B68" s="102" t="s">
        <v>119</v>
      </c>
      <c r="C68" s="7" t="s">
        <v>68</v>
      </c>
      <c r="D68" s="6">
        <v>1</v>
      </c>
      <c r="E68" s="6">
        <v>5</v>
      </c>
      <c r="F68" s="6">
        <v>1</v>
      </c>
      <c r="G68" s="6">
        <v>0</v>
      </c>
      <c r="H68" s="6">
        <v>0</v>
      </c>
      <c r="I68" s="6">
        <v>0</v>
      </c>
      <c r="J68" s="6">
        <v>1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1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55">
        <f t="shared" si="0"/>
        <v>4</v>
      </c>
      <c r="AE68" s="55">
        <f t="shared" si="1"/>
        <v>5</v>
      </c>
      <c r="AF68" s="55">
        <f t="shared" si="2"/>
        <v>9</v>
      </c>
    </row>
    <row r="69" spans="1:32" ht="27.75">
      <c r="A69" s="117"/>
      <c r="B69" s="101" t="s">
        <v>176</v>
      </c>
      <c r="C69" s="7" t="s">
        <v>27</v>
      </c>
      <c r="D69" s="6">
        <v>37</v>
      </c>
      <c r="E69" s="6">
        <v>34</v>
      </c>
      <c r="F69" s="6">
        <v>0</v>
      </c>
      <c r="G69" s="6">
        <v>0</v>
      </c>
      <c r="H69" s="6">
        <v>0</v>
      </c>
      <c r="I69" s="6">
        <v>0</v>
      </c>
      <c r="J69" s="6">
        <v>4</v>
      </c>
      <c r="K69" s="6">
        <v>0</v>
      </c>
      <c r="L69" s="6">
        <v>0</v>
      </c>
      <c r="M69" s="6">
        <v>0</v>
      </c>
      <c r="N69" s="6">
        <v>1</v>
      </c>
      <c r="O69" s="6">
        <v>0</v>
      </c>
      <c r="P69" s="6">
        <v>1</v>
      </c>
      <c r="Q69" s="6">
        <v>2</v>
      </c>
      <c r="R69" s="6">
        <v>7</v>
      </c>
      <c r="S69" s="6">
        <v>6</v>
      </c>
      <c r="T69" s="6">
        <v>0</v>
      </c>
      <c r="U69" s="6">
        <v>1</v>
      </c>
      <c r="V69" s="6">
        <v>1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55">
        <f t="shared" si="0"/>
        <v>51</v>
      </c>
      <c r="AE69" s="55">
        <f t="shared" si="1"/>
        <v>43</v>
      </c>
      <c r="AF69" s="55">
        <f t="shared" si="2"/>
        <v>94</v>
      </c>
    </row>
    <row r="70" spans="1:32" ht="24.75" customHeight="1">
      <c r="A70" s="117"/>
      <c r="B70" s="102" t="s">
        <v>176</v>
      </c>
      <c r="C70" s="7" t="s">
        <v>68</v>
      </c>
      <c r="D70" s="6">
        <v>11</v>
      </c>
      <c r="E70" s="6">
        <v>4</v>
      </c>
      <c r="F70" s="6">
        <v>0</v>
      </c>
      <c r="G70" s="6">
        <v>0</v>
      </c>
      <c r="H70" s="6">
        <v>0</v>
      </c>
      <c r="I70" s="6">
        <v>1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2</v>
      </c>
      <c r="S70" s="6">
        <v>0</v>
      </c>
      <c r="T70" s="6">
        <v>0</v>
      </c>
      <c r="U70" s="6">
        <v>0</v>
      </c>
      <c r="V70" s="6">
        <v>1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55">
        <f aca="true" t="shared" si="9" ref="AD70:AD94">AB70+Z70+X70+V70+T70+R70+P70+N70+L70+J70+H70+F70+D70</f>
        <v>14</v>
      </c>
      <c r="AE70" s="55">
        <f aca="true" t="shared" si="10" ref="AE70:AE94">AC70+AA70+Y70+W70+U70+S70+Q70+O70+M70+K70+I70+G70+E70</f>
        <v>5</v>
      </c>
      <c r="AF70" s="55">
        <f aca="true" t="shared" si="11" ref="AF70:AF94">AE70+AD70</f>
        <v>19</v>
      </c>
    </row>
    <row r="71" spans="1:32" ht="24.75" customHeight="1">
      <c r="A71" s="117"/>
      <c r="B71" s="101" t="s">
        <v>177</v>
      </c>
      <c r="C71" s="7" t="s">
        <v>27</v>
      </c>
      <c r="D71" s="6">
        <v>9</v>
      </c>
      <c r="E71" s="6">
        <v>7</v>
      </c>
      <c r="F71" s="6">
        <v>0</v>
      </c>
      <c r="G71" s="6">
        <v>1</v>
      </c>
      <c r="H71" s="6">
        <v>7</v>
      </c>
      <c r="I71" s="6">
        <v>4</v>
      </c>
      <c r="J71" s="6">
        <v>0</v>
      </c>
      <c r="K71" s="6">
        <v>3</v>
      </c>
      <c r="L71" s="6">
        <v>0</v>
      </c>
      <c r="M71" s="6">
        <v>0</v>
      </c>
      <c r="N71" s="6">
        <v>0</v>
      </c>
      <c r="O71" s="6">
        <v>0</v>
      </c>
      <c r="P71" s="6">
        <v>1</v>
      </c>
      <c r="Q71" s="6">
        <v>0</v>
      </c>
      <c r="R71" s="6">
        <v>1</v>
      </c>
      <c r="S71" s="6">
        <v>2</v>
      </c>
      <c r="T71" s="6">
        <v>0</v>
      </c>
      <c r="U71" s="6">
        <v>1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55">
        <f t="shared" si="9"/>
        <v>18</v>
      </c>
      <c r="AE71" s="55">
        <f t="shared" si="10"/>
        <v>18</v>
      </c>
      <c r="AF71" s="55">
        <f t="shared" si="11"/>
        <v>36</v>
      </c>
    </row>
    <row r="72" spans="1:32" ht="24.75" customHeight="1">
      <c r="A72" s="117"/>
      <c r="B72" s="102" t="s">
        <v>177</v>
      </c>
      <c r="C72" s="7" t="s">
        <v>68</v>
      </c>
      <c r="D72" s="6">
        <v>7</v>
      </c>
      <c r="E72" s="6">
        <v>1</v>
      </c>
      <c r="F72" s="6">
        <v>0</v>
      </c>
      <c r="G72" s="6">
        <v>0</v>
      </c>
      <c r="H72" s="6">
        <v>1</v>
      </c>
      <c r="I72" s="6">
        <v>0</v>
      </c>
      <c r="J72" s="6">
        <v>0</v>
      </c>
      <c r="K72" s="6">
        <v>0</v>
      </c>
      <c r="L72" s="6">
        <v>1</v>
      </c>
      <c r="M72" s="6">
        <v>3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55">
        <f t="shared" si="9"/>
        <v>9</v>
      </c>
      <c r="AE72" s="55">
        <f t="shared" si="10"/>
        <v>4</v>
      </c>
      <c r="AF72" s="55">
        <f t="shared" si="11"/>
        <v>13</v>
      </c>
    </row>
    <row r="73" spans="1:32" ht="27.75">
      <c r="A73" s="117"/>
      <c r="B73" s="101" t="s">
        <v>178</v>
      </c>
      <c r="C73" s="7" t="s">
        <v>27</v>
      </c>
      <c r="D73" s="6">
        <v>5</v>
      </c>
      <c r="E73" s="6">
        <v>9</v>
      </c>
      <c r="F73" s="6">
        <v>0</v>
      </c>
      <c r="G73" s="6">
        <v>0</v>
      </c>
      <c r="H73" s="6">
        <v>4</v>
      </c>
      <c r="I73" s="6">
        <v>1</v>
      </c>
      <c r="J73" s="6">
        <v>0</v>
      </c>
      <c r="K73" s="6">
        <v>2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2</v>
      </c>
      <c r="S73" s="6">
        <v>1</v>
      </c>
      <c r="T73" s="6">
        <v>3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55">
        <f t="shared" si="9"/>
        <v>14</v>
      </c>
      <c r="AE73" s="55">
        <f t="shared" si="10"/>
        <v>13</v>
      </c>
      <c r="AF73" s="55">
        <f t="shared" si="11"/>
        <v>27</v>
      </c>
    </row>
    <row r="74" spans="1:32" ht="24.75" customHeight="1">
      <c r="A74" s="117"/>
      <c r="B74" s="102" t="s">
        <v>178</v>
      </c>
      <c r="C74" s="7" t="s">
        <v>68</v>
      </c>
      <c r="D74" s="6">
        <v>1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55">
        <f t="shared" si="9"/>
        <v>1</v>
      </c>
      <c r="AE74" s="55">
        <f t="shared" si="10"/>
        <v>0</v>
      </c>
      <c r="AF74" s="55">
        <f t="shared" si="11"/>
        <v>1</v>
      </c>
    </row>
    <row r="75" spans="1:32" ht="24.75" customHeight="1">
      <c r="A75" s="117"/>
      <c r="B75" s="101" t="s">
        <v>179</v>
      </c>
      <c r="C75" s="7" t="s">
        <v>27</v>
      </c>
      <c r="D75" s="6">
        <v>9</v>
      </c>
      <c r="E75" s="6">
        <v>17</v>
      </c>
      <c r="F75" s="6">
        <v>0</v>
      </c>
      <c r="G75" s="6">
        <v>0</v>
      </c>
      <c r="H75" s="6">
        <v>1</v>
      </c>
      <c r="I75" s="6">
        <v>0</v>
      </c>
      <c r="J75" s="6">
        <v>0</v>
      </c>
      <c r="K75" s="6">
        <v>0</v>
      </c>
      <c r="L75" s="6">
        <v>2</v>
      </c>
      <c r="M75" s="6">
        <v>0</v>
      </c>
      <c r="N75" s="6">
        <v>0</v>
      </c>
      <c r="O75" s="6">
        <v>0</v>
      </c>
      <c r="P75" s="6">
        <v>1</v>
      </c>
      <c r="Q75" s="6">
        <v>1</v>
      </c>
      <c r="R75" s="6">
        <v>5</v>
      </c>
      <c r="S75" s="6">
        <v>3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55">
        <f t="shared" si="9"/>
        <v>18</v>
      </c>
      <c r="AE75" s="55">
        <f t="shared" si="10"/>
        <v>21</v>
      </c>
      <c r="AF75" s="55">
        <f t="shared" si="11"/>
        <v>39</v>
      </c>
    </row>
    <row r="76" spans="1:32" ht="27.75">
      <c r="A76" s="117"/>
      <c r="B76" s="102" t="s">
        <v>179</v>
      </c>
      <c r="C76" s="7" t="s">
        <v>68</v>
      </c>
      <c r="D76" s="6">
        <v>1</v>
      </c>
      <c r="E76" s="6">
        <v>1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1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55">
        <f t="shared" si="9"/>
        <v>2</v>
      </c>
      <c r="AE76" s="55">
        <f t="shared" si="10"/>
        <v>1</v>
      </c>
      <c r="AF76" s="55">
        <f t="shared" si="11"/>
        <v>3</v>
      </c>
    </row>
    <row r="77" spans="1:32" ht="24.75" customHeight="1">
      <c r="A77" s="117"/>
      <c r="B77" s="114" t="s">
        <v>128</v>
      </c>
      <c r="C77" s="9" t="s">
        <v>27</v>
      </c>
      <c r="D77" s="5">
        <f>D75+D73+D71+D69+D67+D65</f>
        <v>91</v>
      </c>
      <c r="E77" s="5">
        <f aca="true" t="shared" si="12" ref="E77:AC77">E75+E73+E71+E69+E67+E65</f>
        <v>89</v>
      </c>
      <c r="F77" s="5">
        <f t="shared" si="12"/>
        <v>2</v>
      </c>
      <c r="G77" s="5">
        <f t="shared" si="12"/>
        <v>3</v>
      </c>
      <c r="H77" s="5">
        <f t="shared" si="12"/>
        <v>12</v>
      </c>
      <c r="I77" s="5">
        <f t="shared" si="12"/>
        <v>7</v>
      </c>
      <c r="J77" s="5">
        <f t="shared" si="12"/>
        <v>9</v>
      </c>
      <c r="K77" s="5">
        <f t="shared" si="12"/>
        <v>9</v>
      </c>
      <c r="L77" s="5">
        <f t="shared" si="12"/>
        <v>3</v>
      </c>
      <c r="M77" s="5">
        <f t="shared" si="12"/>
        <v>0</v>
      </c>
      <c r="N77" s="5">
        <f t="shared" si="12"/>
        <v>1</v>
      </c>
      <c r="O77" s="5">
        <f t="shared" si="12"/>
        <v>0</v>
      </c>
      <c r="P77" s="5">
        <f t="shared" si="12"/>
        <v>7</v>
      </c>
      <c r="Q77" s="5">
        <f t="shared" si="12"/>
        <v>10</v>
      </c>
      <c r="R77" s="5">
        <f t="shared" si="12"/>
        <v>30</v>
      </c>
      <c r="S77" s="5">
        <f t="shared" si="12"/>
        <v>22</v>
      </c>
      <c r="T77" s="5">
        <f t="shared" si="12"/>
        <v>8</v>
      </c>
      <c r="U77" s="5">
        <f t="shared" si="12"/>
        <v>6</v>
      </c>
      <c r="V77" s="5">
        <f t="shared" si="12"/>
        <v>11</v>
      </c>
      <c r="W77" s="5">
        <f t="shared" si="12"/>
        <v>1</v>
      </c>
      <c r="X77" s="5">
        <f t="shared" si="12"/>
        <v>0</v>
      </c>
      <c r="Y77" s="5">
        <f t="shared" si="12"/>
        <v>0</v>
      </c>
      <c r="Z77" s="5">
        <f t="shared" si="12"/>
        <v>0</v>
      </c>
      <c r="AA77" s="5">
        <f t="shared" si="12"/>
        <v>0</v>
      </c>
      <c r="AB77" s="5">
        <f t="shared" si="12"/>
        <v>0</v>
      </c>
      <c r="AC77" s="5">
        <f t="shared" si="12"/>
        <v>0</v>
      </c>
      <c r="AD77" s="55">
        <f t="shared" si="9"/>
        <v>174</v>
      </c>
      <c r="AE77" s="55">
        <f t="shared" si="10"/>
        <v>147</v>
      </c>
      <c r="AF77" s="55">
        <f t="shared" si="11"/>
        <v>321</v>
      </c>
    </row>
    <row r="78" spans="1:32" ht="24.75" customHeight="1">
      <c r="A78" s="117"/>
      <c r="B78" s="115" t="s">
        <v>147</v>
      </c>
      <c r="C78" s="9" t="s">
        <v>68</v>
      </c>
      <c r="D78" s="5">
        <f>D76+D74+D72+D70+D68+D66</f>
        <v>26</v>
      </c>
      <c r="E78" s="5">
        <f aca="true" t="shared" si="13" ref="E78:AC78">E76+E74+E72+E70+E68+E66</f>
        <v>17</v>
      </c>
      <c r="F78" s="5">
        <f t="shared" si="13"/>
        <v>1</v>
      </c>
      <c r="G78" s="5">
        <f t="shared" si="13"/>
        <v>0</v>
      </c>
      <c r="H78" s="5">
        <f t="shared" si="13"/>
        <v>1</v>
      </c>
      <c r="I78" s="5">
        <f t="shared" si="13"/>
        <v>1</v>
      </c>
      <c r="J78" s="5">
        <f t="shared" si="13"/>
        <v>1</v>
      </c>
      <c r="K78" s="5">
        <f t="shared" si="13"/>
        <v>0</v>
      </c>
      <c r="L78" s="5">
        <f t="shared" si="13"/>
        <v>1</v>
      </c>
      <c r="M78" s="5">
        <f t="shared" si="13"/>
        <v>3</v>
      </c>
      <c r="N78" s="5">
        <f t="shared" si="13"/>
        <v>0</v>
      </c>
      <c r="O78" s="5">
        <f t="shared" si="13"/>
        <v>0</v>
      </c>
      <c r="P78" s="5">
        <f t="shared" si="13"/>
        <v>0</v>
      </c>
      <c r="Q78" s="5">
        <f t="shared" si="13"/>
        <v>0</v>
      </c>
      <c r="R78" s="5">
        <f t="shared" si="13"/>
        <v>5</v>
      </c>
      <c r="S78" s="5">
        <f t="shared" si="13"/>
        <v>0</v>
      </c>
      <c r="T78" s="5">
        <f t="shared" si="13"/>
        <v>0</v>
      </c>
      <c r="U78" s="5">
        <f t="shared" si="13"/>
        <v>0</v>
      </c>
      <c r="V78" s="5">
        <f t="shared" si="13"/>
        <v>1</v>
      </c>
      <c r="W78" s="5">
        <f t="shared" si="13"/>
        <v>0</v>
      </c>
      <c r="X78" s="5">
        <f t="shared" si="13"/>
        <v>0</v>
      </c>
      <c r="Y78" s="5">
        <f t="shared" si="13"/>
        <v>0</v>
      </c>
      <c r="Z78" s="5">
        <f t="shared" si="13"/>
        <v>0</v>
      </c>
      <c r="AA78" s="5">
        <f t="shared" si="13"/>
        <v>0</v>
      </c>
      <c r="AB78" s="5">
        <f t="shared" si="13"/>
        <v>0</v>
      </c>
      <c r="AC78" s="5">
        <f t="shared" si="13"/>
        <v>0</v>
      </c>
      <c r="AD78" s="55">
        <f t="shared" si="9"/>
        <v>36</v>
      </c>
      <c r="AE78" s="55">
        <f t="shared" si="10"/>
        <v>21</v>
      </c>
      <c r="AF78" s="55">
        <f t="shared" si="11"/>
        <v>57</v>
      </c>
    </row>
    <row r="79" spans="1:32" ht="24.75" customHeight="1">
      <c r="A79" s="117" t="s">
        <v>258</v>
      </c>
      <c r="B79" s="101" t="s">
        <v>246</v>
      </c>
      <c r="C79" s="7" t="s">
        <v>27</v>
      </c>
      <c r="D79" s="6">
        <v>0</v>
      </c>
      <c r="E79" s="6">
        <v>0</v>
      </c>
      <c r="F79" s="6">
        <v>4</v>
      </c>
      <c r="G79" s="6">
        <v>3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55">
        <f t="shared" si="9"/>
        <v>4</v>
      </c>
      <c r="AE79" s="55">
        <f t="shared" si="10"/>
        <v>3</v>
      </c>
      <c r="AF79" s="55">
        <f t="shared" si="11"/>
        <v>7</v>
      </c>
    </row>
    <row r="80" spans="1:32" ht="24.75" customHeight="1">
      <c r="A80" s="117"/>
      <c r="B80" s="102" t="s">
        <v>246</v>
      </c>
      <c r="C80" s="7" t="s">
        <v>68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55">
        <f t="shared" si="9"/>
        <v>0</v>
      </c>
      <c r="AE80" s="55">
        <f t="shared" si="10"/>
        <v>0</v>
      </c>
      <c r="AF80" s="55">
        <f t="shared" si="11"/>
        <v>0</v>
      </c>
    </row>
    <row r="81" spans="1:32" ht="27.75">
      <c r="A81" s="117"/>
      <c r="B81" s="101" t="s">
        <v>180</v>
      </c>
      <c r="C81" s="7" t="s">
        <v>27</v>
      </c>
      <c r="D81" s="6">
        <v>0</v>
      </c>
      <c r="E81" s="6">
        <v>0</v>
      </c>
      <c r="F81" s="6">
        <v>0</v>
      </c>
      <c r="G81" s="6">
        <v>6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55">
        <f t="shared" si="9"/>
        <v>0</v>
      </c>
      <c r="AE81" s="55">
        <f t="shared" si="10"/>
        <v>6</v>
      </c>
      <c r="AF81" s="55">
        <f t="shared" si="11"/>
        <v>6</v>
      </c>
    </row>
    <row r="82" spans="1:32" ht="27.75">
      <c r="A82" s="117"/>
      <c r="B82" s="102" t="s">
        <v>180</v>
      </c>
      <c r="C82" s="7" t="s">
        <v>68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55">
        <f t="shared" si="9"/>
        <v>0</v>
      </c>
      <c r="AE82" s="55">
        <f t="shared" si="10"/>
        <v>0</v>
      </c>
      <c r="AF82" s="55">
        <f t="shared" si="11"/>
        <v>0</v>
      </c>
    </row>
    <row r="83" spans="1:32" ht="24.75" customHeight="1">
      <c r="A83" s="117"/>
      <c r="B83" s="114" t="s">
        <v>147</v>
      </c>
      <c r="C83" s="9" t="s">
        <v>27</v>
      </c>
      <c r="D83" s="5">
        <f>D81+D79</f>
        <v>0</v>
      </c>
      <c r="E83" s="5">
        <f aca="true" t="shared" si="14" ref="E83:AC83">E81+E79</f>
        <v>0</v>
      </c>
      <c r="F83" s="5">
        <f t="shared" si="14"/>
        <v>4</v>
      </c>
      <c r="G83" s="5">
        <f t="shared" si="14"/>
        <v>9</v>
      </c>
      <c r="H83" s="5">
        <f t="shared" si="14"/>
        <v>0</v>
      </c>
      <c r="I83" s="5">
        <f t="shared" si="14"/>
        <v>0</v>
      </c>
      <c r="J83" s="5">
        <f t="shared" si="14"/>
        <v>0</v>
      </c>
      <c r="K83" s="5">
        <f t="shared" si="14"/>
        <v>0</v>
      </c>
      <c r="L83" s="5">
        <f t="shared" si="14"/>
        <v>0</v>
      </c>
      <c r="M83" s="5">
        <f t="shared" si="14"/>
        <v>0</v>
      </c>
      <c r="N83" s="5">
        <f t="shared" si="14"/>
        <v>0</v>
      </c>
      <c r="O83" s="5">
        <f t="shared" si="14"/>
        <v>0</v>
      </c>
      <c r="P83" s="5">
        <f t="shared" si="14"/>
        <v>0</v>
      </c>
      <c r="Q83" s="5">
        <f t="shared" si="14"/>
        <v>0</v>
      </c>
      <c r="R83" s="5">
        <f t="shared" si="14"/>
        <v>0</v>
      </c>
      <c r="S83" s="5">
        <f t="shared" si="14"/>
        <v>0</v>
      </c>
      <c r="T83" s="5">
        <f t="shared" si="14"/>
        <v>0</v>
      </c>
      <c r="U83" s="5">
        <f t="shared" si="14"/>
        <v>0</v>
      </c>
      <c r="V83" s="5">
        <f t="shared" si="14"/>
        <v>0</v>
      </c>
      <c r="W83" s="5">
        <f t="shared" si="14"/>
        <v>0</v>
      </c>
      <c r="X83" s="5">
        <f t="shared" si="14"/>
        <v>0</v>
      </c>
      <c r="Y83" s="5">
        <f t="shared" si="14"/>
        <v>0</v>
      </c>
      <c r="Z83" s="5">
        <f t="shared" si="14"/>
        <v>0</v>
      </c>
      <c r="AA83" s="5">
        <f t="shared" si="14"/>
        <v>0</v>
      </c>
      <c r="AB83" s="5">
        <f t="shared" si="14"/>
        <v>0</v>
      </c>
      <c r="AC83" s="5">
        <f t="shared" si="14"/>
        <v>0</v>
      </c>
      <c r="AD83" s="55">
        <f t="shared" si="9"/>
        <v>4</v>
      </c>
      <c r="AE83" s="55">
        <f t="shared" si="10"/>
        <v>9</v>
      </c>
      <c r="AF83" s="55">
        <f t="shared" si="11"/>
        <v>13</v>
      </c>
    </row>
    <row r="84" spans="1:32" ht="24.75" customHeight="1">
      <c r="A84" s="117"/>
      <c r="B84" s="115" t="s">
        <v>147</v>
      </c>
      <c r="C84" s="9" t="s">
        <v>68</v>
      </c>
      <c r="D84" s="5">
        <f>D82+D80</f>
        <v>0</v>
      </c>
      <c r="E84" s="5">
        <f aca="true" t="shared" si="15" ref="E84:AC84">E82+E80</f>
        <v>0</v>
      </c>
      <c r="F84" s="5">
        <f t="shared" si="15"/>
        <v>0</v>
      </c>
      <c r="G84" s="5">
        <f t="shared" si="15"/>
        <v>0</v>
      </c>
      <c r="H84" s="5">
        <f t="shared" si="15"/>
        <v>0</v>
      </c>
      <c r="I84" s="5">
        <f t="shared" si="15"/>
        <v>0</v>
      </c>
      <c r="J84" s="5">
        <f t="shared" si="15"/>
        <v>0</v>
      </c>
      <c r="K84" s="5">
        <f t="shared" si="15"/>
        <v>0</v>
      </c>
      <c r="L84" s="5">
        <f t="shared" si="15"/>
        <v>0</v>
      </c>
      <c r="M84" s="5">
        <f t="shared" si="15"/>
        <v>0</v>
      </c>
      <c r="N84" s="5">
        <f t="shared" si="15"/>
        <v>0</v>
      </c>
      <c r="O84" s="5">
        <f t="shared" si="15"/>
        <v>0</v>
      </c>
      <c r="P84" s="5">
        <f t="shared" si="15"/>
        <v>0</v>
      </c>
      <c r="Q84" s="5">
        <f t="shared" si="15"/>
        <v>0</v>
      </c>
      <c r="R84" s="5">
        <f t="shared" si="15"/>
        <v>0</v>
      </c>
      <c r="S84" s="5">
        <f t="shared" si="15"/>
        <v>0</v>
      </c>
      <c r="T84" s="5">
        <f t="shared" si="15"/>
        <v>0</v>
      </c>
      <c r="U84" s="5">
        <f t="shared" si="15"/>
        <v>0</v>
      </c>
      <c r="V84" s="5">
        <f t="shared" si="15"/>
        <v>0</v>
      </c>
      <c r="W84" s="5">
        <f t="shared" si="15"/>
        <v>0</v>
      </c>
      <c r="X84" s="5">
        <f t="shared" si="15"/>
        <v>0</v>
      </c>
      <c r="Y84" s="5">
        <f t="shared" si="15"/>
        <v>0</v>
      </c>
      <c r="Z84" s="5">
        <f t="shared" si="15"/>
        <v>0</v>
      </c>
      <c r="AA84" s="5">
        <f t="shared" si="15"/>
        <v>0</v>
      </c>
      <c r="AB84" s="5">
        <f t="shared" si="15"/>
        <v>0</v>
      </c>
      <c r="AC84" s="5">
        <f t="shared" si="15"/>
        <v>0</v>
      </c>
      <c r="AD84" s="55">
        <f t="shared" si="9"/>
        <v>0</v>
      </c>
      <c r="AE84" s="55">
        <f t="shared" si="10"/>
        <v>0</v>
      </c>
      <c r="AF84" s="55">
        <f t="shared" si="11"/>
        <v>0</v>
      </c>
    </row>
    <row r="85" spans="1:32" ht="27.75">
      <c r="A85" s="94" t="s">
        <v>57</v>
      </c>
      <c r="B85" s="95"/>
      <c r="C85" s="7" t="s">
        <v>314</v>
      </c>
      <c r="D85" s="25">
        <v>0</v>
      </c>
      <c r="E85" s="25">
        <v>0</v>
      </c>
      <c r="F85" s="25">
        <v>20</v>
      </c>
      <c r="G85" s="25">
        <v>2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4</v>
      </c>
      <c r="S85" s="25">
        <v>0</v>
      </c>
      <c r="T85" s="25">
        <v>1</v>
      </c>
      <c r="U85" s="25">
        <v>0</v>
      </c>
      <c r="V85" s="25">
        <v>1</v>
      </c>
      <c r="W85" s="25">
        <v>2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55">
        <f t="shared" si="9"/>
        <v>26</v>
      </c>
      <c r="AE85" s="55">
        <f t="shared" si="10"/>
        <v>4</v>
      </c>
      <c r="AF85" s="55">
        <f t="shared" si="11"/>
        <v>30</v>
      </c>
    </row>
    <row r="86" spans="1:32" ht="27.75">
      <c r="A86" s="186"/>
      <c r="B86" s="179"/>
      <c r="C86" s="7" t="s">
        <v>27</v>
      </c>
      <c r="D86" s="6">
        <v>4</v>
      </c>
      <c r="E86" s="6">
        <v>0</v>
      </c>
      <c r="F86" s="6">
        <v>103</v>
      </c>
      <c r="G86" s="6">
        <v>27</v>
      </c>
      <c r="H86" s="6">
        <v>2</v>
      </c>
      <c r="I86" s="6">
        <v>0</v>
      </c>
      <c r="J86" s="6">
        <v>13</v>
      </c>
      <c r="K86" s="6">
        <v>6</v>
      </c>
      <c r="L86" s="6">
        <v>7</v>
      </c>
      <c r="M86" s="6">
        <v>4</v>
      </c>
      <c r="N86" s="6">
        <v>5</v>
      </c>
      <c r="O86" s="6">
        <v>2</v>
      </c>
      <c r="P86" s="6">
        <v>2</v>
      </c>
      <c r="Q86" s="6">
        <v>4</v>
      </c>
      <c r="R86" s="6">
        <v>26</v>
      </c>
      <c r="S86" s="6">
        <v>3</v>
      </c>
      <c r="T86" s="6">
        <v>10</v>
      </c>
      <c r="U86" s="6">
        <v>3</v>
      </c>
      <c r="V86" s="6">
        <v>4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55">
        <f t="shared" si="9"/>
        <v>176</v>
      </c>
      <c r="AE86" s="55">
        <f t="shared" si="10"/>
        <v>49</v>
      </c>
      <c r="AF86" s="55">
        <f t="shared" si="11"/>
        <v>225</v>
      </c>
    </row>
    <row r="87" spans="1:32" ht="24.75" customHeight="1">
      <c r="A87" s="96"/>
      <c r="B87" s="97"/>
      <c r="C87" s="7" t="s">
        <v>68</v>
      </c>
      <c r="D87" s="6">
        <v>0</v>
      </c>
      <c r="E87" s="6">
        <v>0</v>
      </c>
      <c r="F87" s="6">
        <v>6</v>
      </c>
      <c r="G87" s="6">
        <v>3</v>
      </c>
      <c r="H87" s="6">
        <v>0</v>
      </c>
      <c r="I87" s="6">
        <v>0</v>
      </c>
      <c r="J87" s="6">
        <v>1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3</v>
      </c>
      <c r="S87" s="6">
        <v>2</v>
      </c>
      <c r="T87" s="6">
        <v>1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55">
        <f t="shared" si="9"/>
        <v>11</v>
      </c>
      <c r="AE87" s="55">
        <f t="shared" si="10"/>
        <v>5</v>
      </c>
      <c r="AF87" s="55">
        <f t="shared" si="11"/>
        <v>16</v>
      </c>
    </row>
    <row r="88" spans="1:32" ht="27.75">
      <c r="A88" s="116" t="s">
        <v>109</v>
      </c>
      <c r="B88" s="116"/>
      <c r="C88" s="7" t="s">
        <v>27</v>
      </c>
      <c r="D88" s="6">
        <v>20</v>
      </c>
      <c r="E88" s="6">
        <v>11</v>
      </c>
      <c r="F88" s="6">
        <v>2</v>
      </c>
      <c r="G88" s="6">
        <v>0</v>
      </c>
      <c r="H88" s="6">
        <v>2</v>
      </c>
      <c r="I88" s="6">
        <v>0</v>
      </c>
      <c r="J88" s="6">
        <v>1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2</v>
      </c>
      <c r="Q88" s="6">
        <v>0</v>
      </c>
      <c r="R88" s="6">
        <v>8</v>
      </c>
      <c r="S88" s="6">
        <v>0</v>
      </c>
      <c r="T88" s="6">
        <v>6</v>
      </c>
      <c r="U88" s="6">
        <v>0</v>
      </c>
      <c r="V88" s="6">
        <v>3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55">
        <f t="shared" si="9"/>
        <v>44</v>
      </c>
      <c r="AE88" s="55">
        <f t="shared" si="10"/>
        <v>11</v>
      </c>
      <c r="AF88" s="55">
        <f t="shared" si="11"/>
        <v>55</v>
      </c>
    </row>
    <row r="89" spans="1:32" ht="27.75">
      <c r="A89" s="116"/>
      <c r="B89" s="116"/>
      <c r="C89" s="7" t="s">
        <v>68</v>
      </c>
      <c r="D89" s="6">
        <v>0</v>
      </c>
      <c r="E89" s="6">
        <v>0</v>
      </c>
      <c r="F89" s="6">
        <v>3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1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55">
        <f t="shared" si="9"/>
        <v>3</v>
      </c>
      <c r="AE89" s="55">
        <f t="shared" si="10"/>
        <v>1</v>
      </c>
      <c r="AF89" s="55">
        <f t="shared" si="11"/>
        <v>4</v>
      </c>
    </row>
    <row r="90" spans="1:32" ht="27.75">
      <c r="A90" s="116" t="s">
        <v>110</v>
      </c>
      <c r="B90" s="116"/>
      <c r="C90" s="7" t="s">
        <v>27</v>
      </c>
      <c r="D90" s="6">
        <v>99</v>
      </c>
      <c r="E90" s="6">
        <v>115</v>
      </c>
      <c r="F90" s="6">
        <v>13</v>
      </c>
      <c r="G90" s="6">
        <v>6</v>
      </c>
      <c r="H90" s="6">
        <v>0</v>
      </c>
      <c r="I90" s="6">
        <v>0</v>
      </c>
      <c r="J90" s="6">
        <v>2</v>
      </c>
      <c r="K90" s="6">
        <v>2</v>
      </c>
      <c r="L90" s="6">
        <v>0</v>
      </c>
      <c r="M90" s="6">
        <v>1</v>
      </c>
      <c r="N90" s="6">
        <v>0</v>
      </c>
      <c r="O90" s="6">
        <v>1</v>
      </c>
      <c r="P90" s="6">
        <v>3</v>
      </c>
      <c r="Q90" s="6">
        <v>2</v>
      </c>
      <c r="R90" s="6">
        <v>26</v>
      </c>
      <c r="S90" s="6">
        <v>14</v>
      </c>
      <c r="T90" s="6">
        <v>6</v>
      </c>
      <c r="U90" s="6">
        <v>3</v>
      </c>
      <c r="V90" s="6">
        <v>8</v>
      </c>
      <c r="W90" s="6">
        <v>5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55">
        <f t="shared" si="9"/>
        <v>157</v>
      </c>
      <c r="AE90" s="55">
        <f t="shared" si="10"/>
        <v>149</v>
      </c>
      <c r="AF90" s="55">
        <f t="shared" si="11"/>
        <v>306</v>
      </c>
    </row>
    <row r="91" spans="1:32" ht="27.75">
      <c r="A91" s="109" t="s">
        <v>0</v>
      </c>
      <c r="B91" s="109"/>
      <c r="C91" s="28" t="s">
        <v>314</v>
      </c>
      <c r="D91" s="30">
        <f>D85+D62+D49</f>
        <v>4</v>
      </c>
      <c r="E91" s="30">
        <f aca="true" t="shared" si="16" ref="E91:AC91">E85+E62+E49</f>
        <v>2</v>
      </c>
      <c r="F91" s="30">
        <f t="shared" si="16"/>
        <v>98</v>
      </c>
      <c r="G91" s="30">
        <f t="shared" si="16"/>
        <v>47</v>
      </c>
      <c r="H91" s="30">
        <f t="shared" si="16"/>
        <v>3</v>
      </c>
      <c r="I91" s="30">
        <f t="shared" si="16"/>
        <v>0</v>
      </c>
      <c r="J91" s="30">
        <f t="shared" si="16"/>
        <v>9</v>
      </c>
      <c r="K91" s="30">
        <f t="shared" si="16"/>
        <v>3</v>
      </c>
      <c r="L91" s="30">
        <f t="shared" si="16"/>
        <v>0</v>
      </c>
      <c r="M91" s="30">
        <f t="shared" si="16"/>
        <v>0</v>
      </c>
      <c r="N91" s="30">
        <f t="shared" si="16"/>
        <v>0</v>
      </c>
      <c r="O91" s="30">
        <f t="shared" si="16"/>
        <v>0</v>
      </c>
      <c r="P91" s="30">
        <f t="shared" si="16"/>
        <v>1</v>
      </c>
      <c r="Q91" s="30">
        <f t="shared" si="16"/>
        <v>1</v>
      </c>
      <c r="R91" s="30">
        <f t="shared" si="16"/>
        <v>17</v>
      </c>
      <c r="S91" s="30">
        <f t="shared" si="16"/>
        <v>3</v>
      </c>
      <c r="T91" s="30">
        <f t="shared" si="16"/>
        <v>13</v>
      </c>
      <c r="U91" s="30">
        <f t="shared" si="16"/>
        <v>3</v>
      </c>
      <c r="V91" s="30">
        <f t="shared" si="16"/>
        <v>2</v>
      </c>
      <c r="W91" s="30">
        <f t="shared" si="16"/>
        <v>2</v>
      </c>
      <c r="X91" s="30">
        <f t="shared" si="16"/>
        <v>0</v>
      </c>
      <c r="Y91" s="30">
        <f t="shared" si="16"/>
        <v>0</v>
      </c>
      <c r="Z91" s="30">
        <f t="shared" si="16"/>
        <v>0</v>
      </c>
      <c r="AA91" s="30">
        <f t="shared" si="16"/>
        <v>0</v>
      </c>
      <c r="AB91" s="30">
        <f t="shared" si="16"/>
        <v>0</v>
      </c>
      <c r="AC91" s="30">
        <f t="shared" si="16"/>
        <v>0</v>
      </c>
      <c r="AD91" s="55">
        <f t="shared" si="9"/>
        <v>147</v>
      </c>
      <c r="AE91" s="55">
        <f t="shared" si="10"/>
        <v>61</v>
      </c>
      <c r="AF91" s="55">
        <f t="shared" si="11"/>
        <v>208</v>
      </c>
    </row>
    <row r="92" spans="1:32" ht="27.75">
      <c r="A92" s="109"/>
      <c r="B92" s="109"/>
      <c r="C92" s="28" t="s">
        <v>27</v>
      </c>
      <c r="D92" s="5">
        <f aca="true" t="shared" si="17" ref="D92:AC92">D90+D88+D86+D83+D77+D63+D50+D47+D33+D31+D29+D13+D11+D9+D7+D5</f>
        <v>327</v>
      </c>
      <c r="E92" s="55">
        <f t="shared" si="17"/>
        <v>276</v>
      </c>
      <c r="F92" s="55">
        <f t="shared" si="17"/>
        <v>569</v>
      </c>
      <c r="G92" s="55">
        <f t="shared" si="17"/>
        <v>377</v>
      </c>
      <c r="H92" s="55">
        <f t="shared" si="17"/>
        <v>57</v>
      </c>
      <c r="I92" s="55">
        <f t="shared" si="17"/>
        <v>13</v>
      </c>
      <c r="J92" s="55">
        <f t="shared" si="17"/>
        <v>92</v>
      </c>
      <c r="K92" s="55">
        <f t="shared" si="17"/>
        <v>44</v>
      </c>
      <c r="L92" s="55">
        <f t="shared" si="17"/>
        <v>22</v>
      </c>
      <c r="M92" s="55">
        <f t="shared" si="17"/>
        <v>12</v>
      </c>
      <c r="N92" s="55">
        <f t="shared" si="17"/>
        <v>23</v>
      </c>
      <c r="O92" s="55">
        <f t="shared" si="17"/>
        <v>12</v>
      </c>
      <c r="P92" s="55">
        <f t="shared" si="17"/>
        <v>60</v>
      </c>
      <c r="Q92" s="55">
        <f t="shared" si="17"/>
        <v>37</v>
      </c>
      <c r="R92" s="55">
        <f t="shared" si="17"/>
        <v>252</v>
      </c>
      <c r="S92" s="55">
        <f t="shared" si="17"/>
        <v>155</v>
      </c>
      <c r="T92" s="55">
        <f t="shared" si="17"/>
        <v>91</v>
      </c>
      <c r="U92" s="55">
        <f t="shared" si="17"/>
        <v>44</v>
      </c>
      <c r="V92" s="55">
        <f t="shared" si="17"/>
        <v>61</v>
      </c>
      <c r="W92" s="55">
        <f t="shared" si="17"/>
        <v>21</v>
      </c>
      <c r="X92" s="55">
        <f t="shared" si="17"/>
        <v>6</v>
      </c>
      <c r="Y92" s="55">
        <f t="shared" si="17"/>
        <v>1</v>
      </c>
      <c r="Z92" s="55">
        <f t="shared" si="17"/>
        <v>6</v>
      </c>
      <c r="AA92" s="55">
        <f t="shared" si="17"/>
        <v>1</v>
      </c>
      <c r="AB92" s="55">
        <f t="shared" si="17"/>
        <v>0</v>
      </c>
      <c r="AC92" s="55">
        <f t="shared" si="17"/>
        <v>0</v>
      </c>
      <c r="AD92" s="55">
        <f t="shared" si="9"/>
        <v>1566</v>
      </c>
      <c r="AE92" s="55">
        <f t="shared" si="10"/>
        <v>993</v>
      </c>
      <c r="AF92" s="55">
        <f t="shared" si="11"/>
        <v>2559</v>
      </c>
    </row>
    <row r="93" spans="1:32" ht="27.75">
      <c r="A93" s="109"/>
      <c r="B93" s="109"/>
      <c r="C93" s="28" t="s">
        <v>68</v>
      </c>
      <c r="D93" s="5">
        <f>D89+D87+D84+D78+D64+D51+D48+D34+D32+D30+D14+D12+D10+D8+D6</f>
        <v>35</v>
      </c>
      <c r="E93" s="55">
        <f aca="true" t="shared" si="18" ref="E93:AC93">E89+E87+E84+E78+E64+E51+E48+E34+E32+E30+E14+E12+E10+E8+E6</f>
        <v>22</v>
      </c>
      <c r="F93" s="55">
        <f t="shared" si="18"/>
        <v>52</v>
      </c>
      <c r="G93" s="55">
        <f t="shared" si="18"/>
        <v>23</v>
      </c>
      <c r="H93" s="55">
        <f t="shared" si="18"/>
        <v>5</v>
      </c>
      <c r="I93" s="55">
        <f t="shared" si="18"/>
        <v>5</v>
      </c>
      <c r="J93" s="55">
        <f t="shared" si="18"/>
        <v>6</v>
      </c>
      <c r="K93" s="55">
        <f t="shared" si="18"/>
        <v>3</v>
      </c>
      <c r="L93" s="55">
        <f t="shared" si="18"/>
        <v>4</v>
      </c>
      <c r="M93" s="55">
        <f t="shared" si="18"/>
        <v>6</v>
      </c>
      <c r="N93" s="55">
        <f t="shared" si="18"/>
        <v>1</v>
      </c>
      <c r="O93" s="55">
        <f t="shared" si="18"/>
        <v>2</v>
      </c>
      <c r="P93" s="55">
        <f t="shared" si="18"/>
        <v>6</v>
      </c>
      <c r="Q93" s="55">
        <f t="shared" si="18"/>
        <v>2</v>
      </c>
      <c r="R93" s="55">
        <f t="shared" si="18"/>
        <v>25</v>
      </c>
      <c r="S93" s="55">
        <f t="shared" si="18"/>
        <v>5</v>
      </c>
      <c r="T93" s="55">
        <f t="shared" si="18"/>
        <v>3</v>
      </c>
      <c r="U93" s="55">
        <f t="shared" si="18"/>
        <v>2</v>
      </c>
      <c r="V93" s="55">
        <f t="shared" si="18"/>
        <v>4</v>
      </c>
      <c r="W93" s="55">
        <f t="shared" si="18"/>
        <v>1</v>
      </c>
      <c r="X93" s="55">
        <f t="shared" si="18"/>
        <v>0</v>
      </c>
      <c r="Y93" s="55">
        <f t="shared" si="18"/>
        <v>0</v>
      </c>
      <c r="Z93" s="55">
        <f t="shared" si="18"/>
        <v>1</v>
      </c>
      <c r="AA93" s="55">
        <f t="shared" si="18"/>
        <v>1</v>
      </c>
      <c r="AB93" s="55">
        <f t="shared" si="18"/>
        <v>0</v>
      </c>
      <c r="AC93" s="55">
        <f t="shared" si="18"/>
        <v>0</v>
      </c>
      <c r="AD93" s="55">
        <f t="shared" si="9"/>
        <v>142</v>
      </c>
      <c r="AE93" s="55">
        <f t="shared" si="10"/>
        <v>72</v>
      </c>
      <c r="AF93" s="55">
        <f t="shared" si="11"/>
        <v>214</v>
      </c>
    </row>
    <row r="94" spans="1:32" ht="27.75">
      <c r="A94" s="30" t="s">
        <v>317</v>
      </c>
      <c r="B94" s="30"/>
      <c r="C94" s="30"/>
      <c r="D94" s="30">
        <f>D91+D92+D93</f>
        <v>366</v>
      </c>
      <c r="E94" s="30">
        <f aca="true" t="shared" si="19" ref="E94:AC94">E91+E92+E93</f>
        <v>300</v>
      </c>
      <c r="F94" s="30">
        <f t="shared" si="19"/>
        <v>719</v>
      </c>
      <c r="G94" s="30">
        <f t="shared" si="19"/>
        <v>447</v>
      </c>
      <c r="H94" s="30">
        <f t="shared" si="19"/>
        <v>65</v>
      </c>
      <c r="I94" s="30">
        <f t="shared" si="19"/>
        <v>18</v>
      </c>
      <c r="J94" s="30">
        <f t="shared" si="19"/>
        <v>107</v>
      </c>
      <c r="K94" s="30">
        <f t="shared" si="19"/>
        <v>50</v>
      </c>
      <c r="L94" s="30">
        <f t="shared" si="19"/>
        <v>26</v>
      </c>
      <c r="M94" s="30">
        <f t="shared" si="19"/>
        <v>18</v>
      </c>
      <c r="N94" s="30">
        <f t="shared" si="19"/>
        <v>24</v>
      </c>
      <c r="O94" s="30">
        <f t="shared" si="19"/>
        <v>14</v>
      </c>
      <c r="P94" s="30">
        <f t="shared" si="19"/>
        <v>67</v>
      </c>
      <c r="Q94" s="30">
        <f t="shared" si="19"/>
        <v>40</v>
      </c>
      <c r="R94" s="30">
        <f t="shared" si="19"/>
        <v>294</v>
      </c>
      <c r="S94" s="30">
        <f t="shared" si="19"/>
        <v>163</v>
      </c>
      <c r="T94" s="30">
        <f t="shared" si="19"/>
        <v>107</v>
      </c>
      <c r="U94" s="30">
        <f t="shared" si="19"/>
        <v>49</v>
      </c>
      <c r="V94" s="30">
        <f t="shared" si="19"/>
        <v>67</v>
      </c>
      <c r="W94" s="30">
        <f t="shared" si="19"/>
        <v>24</v>
      </c>
      <c r="X94" s="30">
        <f t="shared" si="19"/>
        <v>6</v>
      </c>
      <c r="Y94" s="30">
        <f t="shared" si="19"/>
        <v>1</v>
      </c>
      <c r="Z94" s="30">
        <f t="shared" si="19"/>
        <v>7</v>
      </c>
      <c r="AA94" s="30">
        <f t="shared" si="19"/>
        <v>2</v>
      </c>
      <c r="AB94" s="30">
        <f t="shared" si="19"/>
        <v>0</v>
      </c>
      <c r="AC94" s="30">
        <f t="shared" si="19"/>
        <v>0</v>
      </c>
      <c r="AD94" s="55">
        <f t="shared" si="9"/>
        <v>1855</v>
      </c>
      <c r="AE94" s="55">
        <f t="shared" si="10"/>
        <v>1126</v>
      </c>
      <c r="AF94" s="55">
        <f t="shared" si="11"/>
        <v>2981</v>
      </c>
    </row>
    <row r="99" spans="1:32" ht="27.75">
      <c r="A99" s="84" t="s">
        <v>183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</row>
    <row r="100" spans="1:32" ht="27.75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</row>
    <row r="101" spans="1:32" ht="27.75">
      <c r="A101" s="91" t="s">
        <v>111</v>
      </c>
      <c r="B101" s="91"/>
      <c r="C101" s="91" t="s">
        <v>10</v>
      </c>
      <c r="D101" s="91" t="s">
        <v>11</v>
      </c>
      <c r="E101" s="91"/>
      <c r="F101" s="91" t="s">
        <v>69</v>
      </c>
      <c r="G101" s="91"/>
      <c r="H101" s="91" t="s">
        <v>13</v>
      </c>
      <c r="I101" s="91"/>
      <c r="J101" s="91" t="s">
        <v>70</v>
      </c>
      <c r="K101" s="91"/>
      <c r="L101" s="91" t="s">
        <v>81</v>
      </c>
      <c r="M101" s="91"/>
      <c r="N101" s="91" t="s">
        <v>16</v>
      </c>
      <c r="O101" s="91"/>
      <c r="P101" s="91" t="s">
        <v>71</v>
      </c>
      <c r="Q101" s="91"/>
      <c r="R101" s="91" t="s">
        <v>72</v>
      </c>
      <c r="S101" s="91"/>
      <c r="T101" s="91" t="s">
        <v>73</v>
      </c>
      <c r="U101" s="91"/>
      <c r="V101" s="91" t="s">
        <v>74</v>
      </c>
      <c r="W101" s="91"/>
      <c r="X101" s="91" t="s">
        <v>75</v>
      </c>
      <c r="Y101" s="91"/>
      <c r="Z101" s="91" t="s">
        <v>76</v>
      </c>
      <c r="AA101" s="91"/>
      <c r="AB101" s="91" t="s">
        <v>77</v>
      </c>
      <c r="AC101" s="91"/>
      <c r="AD101" s="109" t="s">
        <v>25</v>
      </c>
      <c r="AE101" s="109"/>
      <c r="AF101" s="109"/>
    </row>
    <row r="102" spans="1:32" ht="27.75">
      <c r="A102" s="91"/>
      <c r="B102" s="91"/>
      <c r="C102" s="91"/>
      <c r="D102" s="9" t="s">
        <v>149</v>
      </c>
      <c r="E102" s="9" t="s">
        <v>150</v>
      </c>
      <c r="F102" s="9" t="s">
        <v>149</v>
      </c>
      <c r="G102" s="9" t="s">
        <v>150</v>
      </c>
      <c r="H102" s="9" t="s">
        <v>149</v>
      </c>
      <c r="I102" s="9" t="s">
        <v>150</v>
      </c>
      <c r="J102" s="9" t="s">
        <v>149</v>
      </c>
      <c r="K102" s="9" t="s">
        <v>150</v>
      </c>
      <c r="L102" s="9" t="s">
        <v>149</v>
      </c>
      <c r="M102" s="9" t="s">
        <v>150</v>
      </c>
      <c r="N102" s="9" t="s">
        <v>149</v>
      </c>
      <c r="O102" s="9" t="s">
        <v>150</v>
      </c>
      <c r="P102" s="9" t="s">
        <v>149</v>
      </c>
      <c r="Q102" s="9" t="s">
        <v>150</v>
      </c>
      <c r="R102" s="9" t="s">
        <v>149</v>
      </c>
      <c r="S102" s="9" t="s">
        <v>150</v>
      </c>
      <c r="T102" s="9" t="s">
        <v>149</v>
      </c>
      <c r="U102" s="9" t="s">
        <v>150</v>
      </c>
      <c r="V102" s="9" t="s">
        <v>149</v>
      </c>
      <c r="W102" s="9" t="s">
        <v>150</v>
      </c>
      <c r="X102" s="9" t="s">
        <v>149</v>
      </c>
      <c r="Y102" s="9" t="s">
        <v>150</v>
      </c>
      <c r="Z102" s="9" t="s">
        <v>149</v>
      </c>
      <c r="AA102" s="9" t="s">
        <v>150</v>
      </c>
      <c r="AB102" s="9" t="s">
        <v>149</v>
      </c>
      <c r="AC102" s="9" t="s">
        <v>150</v>
      </c>
      <c r="AD102" s="9" t="s">
        <v>149</v>
      </c>
      <c r="AE102" s="9" t="s">
        <v>150</v>
      </c>
      <c r="AF102" s="9" t="s">
        <v>24</v>
      </c>
    </row>
    <row r="103" spans="1:32" ht="27.75">
      <c r="A103" s="116" t="s">
        <v>28</v>
      </c>
      <c r="B103" s="116"/>
      <c r="C103" s="7" t="s">
        <v>27</v>
      </c>
      <c r="D103" s="6">
        <v>0</v>
      </c>
      <c r="E103" s="6">
        <v>0</v>
      </c>
      <c r="F103" s="6">
        <v>23</v>
      </c>
      <c r="G103" s="6">
        <v>13</v>
      </c>
      <c r="H103" s="6">
        <v>0</v>
      </c>
      <c r="I103" s="6">
        <v>0</v>
      </c>
      <c r="J103" s="6">
        <v>3</v>
      </c>
      <c r="K103" s="6">
        <v>0</v>
      </c>
      <c r="L103" s="6">
        <v>3</v>
      </c>
      <c r="M103" s="6">
        <v>0</v>
      </c>
      <c r="N103" s="6">
        <v>1</v>
      </c>
      <c r="O103" s="6">
        <v>0</v>
      </c>
      <c r="P103" s="6">
        <v>1</v>
      </c>
      <c r="Q103" s="6">
        <v>0</v>
      </c>
      <c r="R103" s="6">
        <v>2</v>
      </c>
      <c r="S103" s="6">
        <v>1</v>
      </c>
      <c r="T103" s="6">
        <v>6</v>
      </c>
      <c r="U103" s="6">
        <v>4</v>
      </c>
      <c r="V103" s="6">
        <v>1</v>
      </c>
      <c r="W103" s="6">
        <v>0</v>
      </c>
      <c r="X103" s="6">
        <v>1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5">
        <f>AB103+Z103+X103+V103+T103+R103+P103+N103+L103+J103+H103+F103+D103</f>
        <v>41</v>
      </c>
      <c r="AE103" s="5">
        <f>AC103+AA103+Y103+W103+U103+S103+Q103+O103+M103+K103+I103+G103+E103</f>
        <v>18</v>
      </c>
      <c r="AF103" s="5">
        <f>AE103+AD103</f>
        <v>59</v>
      </c>
    </row>
    <row r="104" spans="1:32" ht="27.75">
      <c r="A104" s="116"/>
      <c r="B104" s="116"/>
      <c r="C104" s="7" t="s">
        <v>68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55">
        <f aca="true" t="shared" si="20" ref="AD104:AD167">AB104+Z104+X104+V104+T104+R104+P104+N104+L104+J104+H104+F104+D104</f>
        <v>0</v>
      </c>
      <c r="AE104" s="55">
        <f aca="true" t="shared" si="21" ref="AE104:AE167">AC104+AA104+Y104+W104+U104+S104+Q104+O104+M104+K104+I104+G104+E104</f>
        <v>0</v>
      </c>
      <c r="AF104" s="55">
        <f aca="true" t="shared" si="22" ref="AF104:AF167">AE104+AD104</f>
        <v>0</v>
      </c>
    </row>
    <row r="105" spans="1:32" ht="27.75">
      <c r="A105" s="116" t="s">
        <v>29</v>
      </c>
      <c r="B105" s="116"/>
      <c r="C105" s="7" t="s">
        <v>27</v>
      </c>
      <c r="D105" s="6">
        <v>3</v>
      </c>
      <c r="E105" s="6">
        <v>0</v>
      </c>
      <c r="F105" s="6">
        <v>13</v>
      </c>
      <c r="G105" s="6">
        <v>4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2</v>
      </c>
      <c r="P105" s="6">
        <v>0</v>
      </c>
      <c r="Q105" s="6">
        <v>4</v>
      </c>
      <c r="R105" s="6">
        <v>2</v>
      </c>
      <c r="S105" s="6">
        <v>1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2</v>
      </c>
      <c r="AA105" s="6">
        <v>0</v>
      </c>
      <c r="AB105" s="6">
        <v>0</v>
      </c>
      <c r="AC105" s="6">
        <v>0</v>
      </c>
      <c r="AD105" s="55">
        <f t="shared" si="20"/>
        <v>20</v>
      </c>
      <c r="AE105" s="55">
        <f t="shared" si="21"/>
        <v>11</v>
      </c>
      <c r="AF105" s="55">
        <f t="shared" si="22"/>
        <v>31</v>
      </c>
    </row>
    <row r="106" spans="1:32" ht="27.75">
      <c r="A106" s="116"/>
      <c r="B106" s="116"/>
      <c r="C106" s="7" t="s">
        <v>68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55">
        <f t="shared" si="20"/>
        <v>0</v>
      </c>
      <c r="AE106" s="55">
        <f t="shared" si="21"/>
        <v>0</v>
      </c>
      <c r="AF106" s="55">
        <f t="shared" si="22"/>
        <v>0</v>
      </c>
    </row>
    <row r="107" spans="1:32" ht="27.75">
      <c r="A107" s="116" t="s">
        <v>30</v>
      </c>
      <c r="B107" s="116"/>
      <c r="C107" s="7" t="s">
        <v>27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55">
        <f t="shared" si="20"/>
        <v>0</v>
      </c>
      <c r="AE107" s="55">
        <f t="shared" si="21"/>
        <v>0</v>
      </c>
      <c r="AF107" s="55">
        <f t="shared" si="22"/>
        <v>0</v>
      </c>
    </row>
    <row r="108" spans="1:32" ht="27.75">
      <c r="A108" s="116"/>
      <c r="B108" s="116"/>
      <c r="C108" s="7" t="s">
        <v>68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55">
        <f t="shared" si="20"/>
        <v>0</v>
      </c>
      <c r="AE108" s="55">
        <f t="shared" si="21"/>
        <v>0</v>
      </c>
      <c r="AF108" s="55">
        <f t="shared" si="22"/>
        <v>0</v>
      </c>
    </row>
    <row r="109" spans="1:32" ht="27.75">
      <c r="A109" s="116" t="s">
        <v>31</v>
      </c>
      <c r="B109" s="116"/>
      <c r="C109" s="7" t="s">
        <v>27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55">
        <f t="shared" si="20"/>
        <v>0</v>
      </c>
      <c r="AE109" s="55">
        <f t="shared" si="21"/>
        <v>0</v>
      </c>
      <c r="AF109" s="55">
        <f t="shared" si="22"/>
        <v>0</v>
      </c>
    </row>
    <row r="110" spans="1:32" ht="27.75">
      <c r="A110" s="116"/>
      <c r="B110" s="116"/>
      <c r="C110" s="7" t="s">
        <v>68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55">
        <f t="shared" si="20"/>
        <v>0</v>
      </c>
      <c r="AE110" s="55">
        <f t="shared" si="21"/>
        <v>0</v>
      </c>
      <c r="AF110" s="55">
        <f t="shared" si="22"/>
        <v>0</v>
      </c>
    </row>
    <row r="111" spans="1:32" ht="27.75">
      <c r="A111" s="116" t="s">
        <v>32</v>
      </c>
      <c r="B111" s="116"/>
      <c r="C111" s="7" t="s">
        <v>27</v>
      </c>
      <c r="D111" s="6">
        <v>0</v>
      </c>
      <c r="E111" s="6">
        <v>0</v>
      </c>
      <c r="F111" s="6">
        <v>3</v>
      </c>
      <c r="G111" s="6">
        <v>1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1</v>
      </c>
      <c r="R111" s="6">
        <v>0</v>
      </c>
      <c r="S111" s="6">
        <v>1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55">
        <f t="shared" si="20"/>
        <v>3</v>
      </c>
      <c r="AE111" s="55">
        <f t="shared" si="21"/>
        <v>3</v>
      </c>
      <c r="AF111" s="55">
        <f t="shared" si="22"/>
        <v>6</v>
      </c>
    </row>
    <row r="112" spans="1:32" ht="27.75">
      <c r="A112" s="116"/>
      <c r="B112" s="116"/>
      <c r="C112" s="7" t="s">
        <v>68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55">
        <f t="shared" si="20"/>
        <v>0</v>
      </c>
      <c r="AE112" s="55">
        <f t="shared" si="21"/>
        <v>0</v>
      </c>
      <c r="AF112" s="55">
        <f t="shared" si="22"/>
        <v>0</v>
      </c>
    </row>
    <row r="113" spans="1:32" ht="24.75" customHeight="1">
      <c r="A113" s="117" t="s">
        <v>254</v>
      </c>
      <c r="B113" s="101" t="s">
        <v>248</v>
      </c>
      <c r="C113" s="7" t="s">
        <v>27</v>
      </c>
      <c r="D113" s="6">
        <v>1</v>
      </c>
      <c r="E113" s="6">
        <v>1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55">
        <f t="shared" si="20"/>
        <v>1</v>
      </c>
      <c r="AE113" s="55">
        <f t="shared" si="21"/>
        <v>1</v>
      </c>
      <c r="AF113" s="55">
        <f t="shared" si="22"/>
        <v>2</v>
      </c>
    </row>
    <row r="114" spans="1:32" ht="24.75" customHeight="1">
      <c r="A114" s="117"/>
      <c r="B114" s="102" t="s">
        <v>248</v>
      </c>
      <c r="C114" s="7" t="s">
        <v>68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55">
        <f t="shared" si="20"/>
        <v>0</v>
      </c>
      <c r="AE114" s="55">
        <f t="shared" si="21"/>
        <v>0</v>
      </c>
      <c r="AF114" s="55">
        <f t="shared" si="22"/>
        <v>0</v>
      </c>
    </row>
    <row r="115" spans="1:32" ht="27.75">
      <c r="A115" s="117"/>
      <c r="B115" s="101" t="s">
        <v>159</v>
      </c>
      <c r="C115" s="7" t="s">
        <v>27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55">
        <f t="shared" si="20"/>
        <v>0</v>
      </c>
      <c r="AE115" s="55">
        <f t="shared" si="21"/>
        <v>0</v>
      </c>
      <c r="AF115" s="55">
        <f t="shared" si="22"/>
        <v>0</v>
      </c>
    </row>
    <row r="116" spans="1:32" ht="27.75">
      <c r="A116" s="117"/>
      <c r="B116" s="102" t="s">
        <v>165</v>
      </c>
      <c r="C116" s="7" t="s">
        <v>68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55">
        <f t="shared" si="20"/>
        <v>0</v>
      </c>
      <c r="AE116" s="55">
        <f t="shared" si="21"/>
        <v>0</v>
      </c>
      <c r="AF116" s="55">
        <f t="shared" si="22"/>
        <v>0</v>
      </c>
    </row>
    <row r="117" spans="1:32" ht="27.75">
      <c r="A117" s="117"/>
      <c r="B117" s="101" t="s">
        <v>160</v>
      </c>
      <c r="C117" s="7" t="s">
        <v>27</v>
      </c>
      <c r="D117" s="6">
        <v>1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55">
        <f t="shared" si="20"/>
        <v>1</v>
      </c>
      <c r="AE117" s="55">
        <f t="shared" si="21"/>
        <v>0</v>
      </c>
      <c r="AF117" s="55">
        <f t="shared" si="22"/>
        <v>1</v>
      </c>
    </row>
    <row r="118" spans="1:32" ht="27.75">
      <c r="A118" s="117"/>
      <c r="B118" s="102" t="s">
        <v>160</v>
      </c>
      <c r="C118" s="7" t="s">
        <v>68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55">
        <f t="shared" si="20"/>
        <v>0</v>
      </c>
      <c r="AE118" s="55">
        <f t="shared" si="21"/>
        <v>0</v>
      </c>
      <c r="AF118" s="55">
        <f t="shared" si="22"/>
        <v>0</v>
      </c>
    </row>
    <row r="119" spans="1:32" ht="27.75">
      <c r="A119" s="117"/>
      <c r="B119" s="101" t="s">
        <v>161</v>
      </c>
      <c r="C119" s="7" t="s">
        <v>27</v>
      </c>
      <c r="D119" s="6">
        <v>0</v>
      </c>
      <c r="E119" s="6">
        <v>1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55">
        <f t="shared" si="20"/>
        <v>0</v>
      </c>
      <c r="AE119" s="55">
        <f t="shared" si="21"/>
        <v>1</v>
      </c>
      <c r="AF119" s="55">
        <f t="shared" si="22"/>
        <v>1</v>
      </c>
    </row>
    <row r="120" spans="1:32" ht="27.75">
      <c r="A120" s="117"/>
      <c r="B120" s="102" t="s">
        <v>161</v>
      </c>
      <c r="C120" s="7" t="s">
        <v>68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55">
        <f t="shared" si="20"/>
        <v>0</v>
      </c>
      <c r="AE120" s="55">
        <f t="shared" si="21"/>
        <v>0</v>
      </c>
      <c r="AF120" s="55">
        <f t="shared" si="22"/>
        <v>0</v>
      </c>
    </row>
    <row r="121" spans="1:32" ht="27.75">
      <c r="A121" s="117"/>
      <c r="B121" s="101" t="s">
        <v>162</v>
      </c>
      <c r="C121" s="7" t="s">
        <v>27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55">
        <f t="shared" si="20"/>
        <v>0</v>
      </c>
      <c r="AE121" s="55">
        <f t="shared" si="21"/>
        <v>0</v>
      </c>
      <c r="AF121" s="55">
        <f t="shared" si="22"/>
        <v>0</v>
      </c>
    </row>
    <row r="122" spans="1:32" ht="27.75">
      <c r="A122" s="117"/>
      <c r="B122" s="102" t="s">
        <v>162</v>
      </c>
      <c r="C122" s="7" t="s">
        <v>68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55">
        <f t="shared" si="20"/>
        <v>0</v>
      </c>
      <c r="AE122" s="55">
        <f t="shared" si="21"/>
        <v>0</v>
      </c>
      <c r="AF122" s="55">
        <f t="shared" si="22"/>
        <v>0</v>
      </c>
    </row>
    <row r="123" spans="1:32" ht="27.75">
      <c r="A123" s="117"/>
      <c r="B123" s="101" t="s">
        <v>163</v>
      </c>
      <c r="C123" s="7" t="s">
        <v>27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55">
        <f t="shared" si="20"/>
        <v>0</v>
      </c>
      <c r="AE123" s="55">
        <f t="shared" si="21"/>
        <v>0</v>
      </c>
      <c r="AF123" s="55">
        <f t="shared" si="22"/>
        <v>0</v>
      </c>
    </row>
    <row r="124" spans="1:32" ht="27.75">
      <c r="A124" s="117"/>
      <c r="B124" s="102" t="s">
        <v>163</v>
      </c>
      <c r="C124" s="7" t="s">
        <v>68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55">
        <f t="shared" si="20"/>
        <v>0</v>
      </c>
      <c r="AE124" s="55">
        <f t="shared" si="21"/>
        <v>0</v>
      </c>
      <c r="AF124" s="55">
        <f t="shared" si="22"/>
        <v>0</v>
      </c>
    </row>
    <row r="125" spans="1:32" ht="27.75">
      <c r="A125" s="117"/>
      <c r="B125" s="101" t="s">
        <v>164</v>
      </c>
      <c r="C125" s="7" t="s">
        <v>27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1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55">
        <f t="shared" si="20"/>
        <v>1</v>
      </c>
      <c r="AE125" s="55">
        <f t="shared" si="21"/>
        <v>0</v>
      </c>
      <c r="AF125" s="55">
        <f t="shared" si="22"/>
        <v>1</v>
      </c>
    </row>
    <row r="126" spans="1:32" ht="27.75">
      <c r="A126" s="117"/>
      <c r="B126" s="102" t="s">
        <v>164</v>
      </c>
      <c r="C126" s="7" t="s">
        <v>68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55">
        <f t="shared" si="20"/>
        <v>0</v>
      </c>
      <c r="AE126" s="55">
        <f t="shared" si="21"/>
        <v>0</v>
      </c>
      <c r="AF126" s="55">
        <f t="shared" si="22"/>
        <v>0</v>
      </c>
    </row>
    <row r="127" spans="1:32" ht="24.75" customHeight="1">
      <c r="A127" s="117"/>
      <c r="B127" s="114" t="s">
        <v>33</v>
      </c>
      <c r="C127" s="9" t="s">
        <v>27</v>
      </c>
      <c r="D127" s="5">
        <f>D125+D123+D121+D119+D117+D115+D113</f>
        <v>2</v>
      </c>
      <c r="E127" s="5">
        <f aca="true" t="shared" si="23" ref="E127:AC127">E125+E123+E121+E119+E117+E115+E113</f>
        <v>2</v>
      </c>
      <c r="F127" s="5">
        <f t="shared" si="23"/>
        <v>0</v>
      </c>
      <c r="G127" s="5">
        <f t="shared" si="23"/>
        <v>0</v>
      </c>
      <c r="H127" s="5">
        <f t="shared" si="23"/>
        <v>0</v>
      </c>
      <c r="I127" s="5">
        <f t="shared" si="23"/>
        <v>0</v>
      </c>
      <c r="J127" s="5">
        <f t="shared" si="23"/>
        <v>0</v>
      </c>
      <c r="K127" s="5">
        <f t="shared" si="23"/>
        <v>0</v>
      </c>
      <c r="L127" s="5">
        <f t="shared" si="23"/>
        <v>0</v>
      </c>
      <c r="M127" s="5">
        <f t="shared" si="23"/>
        <v>0</v>
      </c>
      <c r="N127" s="5">
        <f t="shared" si="23"/>
        <v>0</v>
      </c>
      <c r="O127" s="5">
        <f t="shared" si="23"/>
        <v>0</v>
      </c>
      <c r="P127" s="5">
        <f t="shared" si="23"/>
        <v>0</v>
      </c>
      <c r="Q127" s="5">
        <f t="shared" si="23"/>
        <v>0</v>
      </c>
      <c r="R127" s="5">
        <f t="shared" si="23"/>
        <v>0</v>
      </c>
      <c r="S127" s="5">
        <f t="shared" si="23"/>
        <v>0</v>
      </c>
      <c r="T127" s="5">
        <f t="shared" si="23"/>
        <v>1</v>
      </c>
      <c r="U127" s="5">
        <f t="shared" si="23"/>
        <v>0</v>
      </c>
      <c r="V127" s="5">
        <f t="shared" si="23"/>
        <v>0</v>
      </c>
      <c r="W127" s="5">
        <f t="shared" si="23"/>
        <v>0</v>
      </c>
      <c r="X127" s="5">
        <f t="shared" si="23"/>
        <v>0</v>
      </c>
      <c r="Y127" s="5">
        <f t="shared" si="23"/>
        <v>0</v>
      </c>
      <c r="Z127" s="5">
        <f t="shared" si="23"/>
        <v>0</v>
      </c>
      <c r="AA127" s="5">
        <f t="shared" si="23"/>
        <v>0</v>
      </c>
      <c r="AB127" s="5">
        <f t="shared" si="23"/>
        <v>0</v>
      </c>
      <c r="AC127" s="5">
        <f t="shared" si="23"/>
        <v>0</v>
      </c>
      <c r="AD127" s="55">
        <f t="shared" si="20"/>
        <v>3</v>
      </c>
      <c r="AE127" s="55">
        <f t="shared" si="21"/>
        <v>2</v>
      </c>
      <c r="AF127" s="55">
        <f t="shared" si="22"/>
        <v>5</v>
      </c>
    </row>
    <row r="128" spans="1:32" ht="24.75" customHeight="1">
      <c r="A128" s="117"/>
      <c r="B128" s="115" t="s">
        <v>33</v>
      </c>
      <c r="C128" s="9" t="s">
        <v>68</v>
      </c>
      <c r="D128" s="5">
        <f>D126+D124+D122+D120+D118+D116+D114</f>
        <v>0</v>
      </c>
      <c r="E128" s="5">
        <f aca="true" t="shared" si="24" ref="E128:AC128">E126+E124+E122+E120+E118+E116+E114</f>
        <v>0</v>
      </c>
      <c r="F128" s="5">
        <f t="shared" si="24"/>
        <v>0</v>
      </c>
      <c r="G128" s="5">
        <f t="shared" si="24"/>
        <v>0</v>
      </c>
      <c r="H128" s="5">
        <f t="shared" si="24"/>
        <v>0</v>
      </c>
      <c r="I128" s="5">
        <f t="shared" si="24"/>
        <v>0</v>
      </c>
      <c r="J128" s="5">
        <f t="shared" si="24"/>
        <v>0</v>
      </c>
      <c r="K128" s="5">
        <f t="shared" si="24"/>
        <v>0</v>
      </c>
      <c r="L128" s="5">
        <f t="shared" si="24"/>
        <v>0</v>
      </c>
      <c r="M128" s="5">
        <f t="shared" si="24"/>
        <v>0</v>
      </c>
      <c r="N128" s="5">
        <f t="shared" si="24"/>
        <v>0</v>
      </c>
      <c r="O128" s="5">
        <f t="shared" si="24"/>
        <v>0</v>
      </c>
      <c r="P128" s="5">
        <f t="shared" si="24"/>
        <v>0</v>
      </c>
      <c r="Q128" s="5">
        <f t="shared" si="24"/>
        <v>0</v>
      </c>
      <c r="R128" s="5">
        <f t="shared" si="24"/>
        <v>0</v>
      </c>
      <c r="S128" s="5">
        <f t="shared" si="24"/>
        <v>0</v>
      </c>
      <c r="T128" s="5">
        <f t="shared" si="24"/>
        <v>0</v>
      </c>
      <c r="U128" s="5">
        <f t="shared" si="24"/>
        <v>0</v>
      </c>
      <c r="V128" s="5">
        <f t="shared" si="24"/>
        <v>0</v>
      </c>
      <c r="W128" s="5">
        <f t="shared" si="24"/>
        <v>0</v>
      </c>
      <c r="X128" s="5">
        <f t="shared" si="24"/>
        <v>0</v>
      </c>
      <c r="Y128" s="5">
        <f t="shared" si="24"/>
        <v>0</v>
      </c>
      <c r="Z128" s="5">
        <f t="shared" si="24"/>
        <v>0</v>
      </c>
      <c r="AA128" s="5">
        <f t="shared" si="24"/>
        <v>0</v>
      </c>
      <c r="AB128" s="5">
        <f t="shared" si="24"/>
        <v>0</v>
      </c>
      <c r="AC128" s="5">
        <f t="shared" si="24"/>
        <v>0</v>
      </c>
      <c r="AD128" s="55">
        <f t="shared" si="20"/>
        <v>0</v>
      </c>
      <c r="AE128" s="55">
        <f t="shared" si="21"/>
        <v>0</v>
      </c>
      <c r="AF128" s="55">
        <f t="shared" si="22"/>
        <v>0</v>
      </c>
    </row>
    <row r="129" spans="1:32" ht="27.75">
      <c r="A129" s="116" t="s">
        <v>36</v>
      </c>
      <c r="B129" s="116"/>
      <c r="C129" s="7" t="s">
        <v>27</v>
      </c>
      <c r="D129" s="6">
        <v>0</v>
      </c>
      <c r="E129" s="6">
        <v>0</v>
      </c>
      <c r="F129" s="6">
        <v>1</v>
      </c>
      <c r="G129" s="6">
        <v>0</v>
      </c>
      <c r="H129" s="6">
        <v>0</v>
      </c>
      <c r="I129" s="6">
        <v>0</v>
      </c>
      <c r="J129" s="6">
        <v>1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1</v>
      </c>
      <c r="S129" s="6">
        <v>1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55">
        <f t="shared" si="20"/>
        <v>3</v>
      </c>
      <c r="AE129" s="55">
        <f t="shared" si="21"/>
        <v>1</v>
      </c>
      <c r="AF129" s="55">
        <f t="shared" si="22"/>
        <v>4</v>
      </c>
    </row>
    <row r="130" spans="1:32" ht="27.75">
      <c r="A130" s="116"/>
      <c r="B130" s="116"/>
      <c r="C130" s="7" t="s">
        <v>68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55">
        <f t="shared" si="20"/>
        <v>0</v>
      </c>
      <c r="AE130" s="55">
        <f t="shared" si="21"/>
        <v>0</v>
      </c>
      <c r="AF130" s="55">
        <f t="shared" si="22"/>
        <v>0</v>
      </c>
    </row>
    <row r="131" spans="1:32" ht="27.75">
      <c r="A131" s="116" t="s">
        <v>98</v>
      </c>
      <c r="B131" s="116"/>
      <c r="C131" s="7" t="s">
        <v>27</v>
      </c>
      <c r="D131" s="6">
        <v>0</v>
      </c>
      <c r="E131" s="6">
        <v>0</v>
      </c>
      <c r="F131" s="6">
        <v>3</v>
      </c>
      <c r="G131" s="6">
        <v>1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1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55">
        <f t="shared" si="20"/>
        <v>3</v>
      </c>
      <c r="AE131" s="55">
        <f t="shared" si="21"/>
        <v>3</v>
      </c>
      <c r="AF131" s="55">
        <f t="shared" si="22"/>
        <v>6</v>
      </c>
    </row>
    <row r="132" spans="1:32" ht="27.75">
      <c r="A132" s="116"/>
      <c r="B132" s="116"/>
      <c r="C132" s="7" t="s">
        <v>68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55">
        <f t="shared" si="20"/>
        <v>0</v>
      </c>
      <c r="AE132" s="55">
        <f t="shared" si="21"/>
        <v>0</v>
      </c>
      <c r="AF132" s="55">
        <f t="shared" si="22"/>
        <v>0</v>
      </c>
    </row>
    <row r="133" spans="1:32" ht="24.75" customHeight="1">
      <c r="A133" s="117" t="s">
        <v>255</v>
      </c>
      <c r="B133" s="101" t="s">
        <v>239</v>
      </c>
      <c r="C133" s="7" t="s">
        <v>27</v>
      </c>
      <c r="D133" s="6">
        <v>0</v>
      </c>
      <c r="E133" s="6">
        <v>1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55">
        <f t="shared" si="20"/>
        <v>0</v>
      </c>
      <c r="AE133" s="55">
        <f t="shared" si="21"/>
        <v>1</v>
      </c>
      <c r="AF133" s="55">
        <f t="shared" si="22"/>
        <v>1</v>
      </c>
    </row>
    <row r="134" spans="1:32" ht="24.75" customHeight="1">
      <c r="A134" s="117"/>
      <c r="B134" s="102" t="s">
        <v>239</v>
      </c>
      <c r="C134" s="7" t="s">
        <v>68</v>
      </c>
      <c r="D134" s="6">
        <v>1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55">
        <f t="shared" si="20"/>
        <v>1</v>
      </c>
      <c r="AE134" s="55">
        <f t="shared" si="21"/>
        <v>0</v>
      </c>
      <c r="AF134" s="55">
        <f t="shared" si="22"/>
        <v>1</v>
      </c>
    </row>
    <row r="135" spans="1:32" ht="27.75">
      <c r="A135" s="117"/>
      <c r="B135" s="101" t="s">
        <v>166</v>
      </c>
      <c r="C135" s="7" t="s">
        <v>27</v>
      </c>
      <c r="D135" s="6">
        <v>1</v>
      </c>
      <c r="E135" s="6">
        <v>1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2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55">
        <f t="shared" si="20"/>
        <v>3</v>
      </c>
      <c r="AE135" s="55">
        <f t="shared" si="21"/>
        <v>1</v>
      </c>
      <c r="AF135" s="55">
        <f t="shared" si="22"/>
        <v>4</v>
      </c>
    </row>
    <row r="136" spans="1:32" ht="27.75">
      <c r="A136" s="117"/>
      <c r="B136" s="102" t="s">
        <v>166</v>
      </c>
      <c r="C136" s="7" t="s">
        <v>68</v>
      </c>
      <c r="D136" s="6">
        <v>1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55">
        <f t="shared" si="20"/>
        <v>1</v>
      </c>
      <c r="AE136" s="55">
        <f t="shared" si="21"/>
        <v>0</v>
      </c>
      <c r="AF136" s="55">
        <f t="shared" si="22"/>
        <v>1</v>
      </c>
    </row>
    <row r="137" spans="1:32" ht="27.75">
      <c r="A137" s="117"/>
      <c r="B137" s="101" t="s">
        <v>167</v>
      </c>
      <c r="C137" s="7" t="s">
        <v>27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55">
        <f t="shared" si="20"/>
        <v>0</v>
      </c>
      <c r="AE137" s="55">
        <f t="shared" si="21"/>
        <v>0</v>
      </c>
      <c r="AF137" s="55">
        <f t="shared" si="22"/>
        <v>0</v>
      </c>
    </row>
    <row r="138" spans="1:32" ht="27.75">
      <c r="A138" s="117"/>
      <c r="B138" s="102" t="s">
        <v>167</v>
      </c>
      <c r="C138" s="7" t="s">
        <v>68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55">
        <f t="shared" si="20"/>
        <v>0</v>
      </c>
      <c r="AE138" s="55">
        <f t="shared" si="21"/>
        <v>0</v>
      </c>
      <c r="AF138" s="55">
        <f t="shared" si="22"/>
        <v>0</v>
      </c>
    </row>
    <row r="139" spans="1:32" ht="27.75">
      <c r="A139" s="117"/>
      <c r="B139" s="101" t="s">
        <v>168</v>
      </c>
      <c r="C139" s="7" t="s">
        <v>27</v>
      </c>
      <c r="D139" s="6">
        <v>1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55">
        <f t="shared" si="20"/>
        <v>1</v>
      </c>
      <c r="AE139" s="55">
        <f t="shared" si="21"/>
        <v>0</v>
      </c>
      <c r="AF139" s="55">
        <f t="shared" si="22"/>
        <v>1</v>
      </c>
    </row>
    <row r="140" spans="1:32" ht="27.75">
      <c r="A140" s="117"/>
      <c r="B140" s="102" t="s">
        <v>168</v>
      </c>
      <c r="C140" s="7" t="s">
        <v>68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55">
        <f t="shared" si="20"/>
        <v>0</v>
      </c>
      <c r="AE140" s="55">
        <f t="shared" si="21"/>
        <v>0</v>
      </c>
      <c r="AF140" s="55">
        <f t="shared" si="22"/>
        <v>0</v>
      </c>
    </row>
    <row r="141" spans="1:32" ht="27.75">
      <c r="A141" s="117"/>
      <c r="B141" s="101" t="s">
        <v>169</v>
      </c>
      <c r="C141" s="7" t="s">
        <v>27</v>
      </c>
      <c r="D141" s="6">
        <v>0</v>
      </c>
      <c r="E141" s="6">
        <v>0</v>
      </c>
      <c r="F141" s="6">
        <v>0</v>
      </c>
      <c r="G141" s="6">
        <v>0</v>
      </c>
      <c r="H141" s="6">
        <v>1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55">
        <f t="shared" si="20"/>
        <v>1</v>
      </c>
      <c r="AE141" s="55">
        <f t="shared" si="21"/>
        <v>0</v>
      </c>
      <c r="AF141" s="55">
        <f t="shared" si="22"/>
        <v>1</v>
      </c>
    </row>
    <row r="142" spans="1:32" ht="27.75">
      <c r="A142" s="117"/>
      <c r="B142" s="102" t="s">
        <v>169</v>
      </c>
      <c r="C142" s="7" t="s">
        <v>68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55">
        <f t="shared" si="20"/>
        <v>0</v>
      </c>
      <c r="AE142" s="55">
        <f t="shared" si="21"/>
        <v>0</v>
      </c>
      <c r="AF142" s="55">
        <f t="shared" si="22"/>
        <v>0</v>
      </c>
    </row>
    <row r="143" spans="1:32" ht="27.75">
      <c r="A143" s="117"/>
      <c r="B143" s="101" t="s">
        <v>170</v>
      </c>
      <c r="C143" s="7" t="s">
        <v>27</v>
      </c>
      <c r="D143" s="6">
        <v>1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55">
        <f t="shared" si="20"/>
        <v>1</v>
      </c>
      <c r="AE143" s="55">
        <f t="shared" si="21"/>
        <v>0</v>
      </c>
      <c r="AF143" s="55">
        <f t="shared" si="22"/>
        <v>1</v>
      </c>
    </row>
    <row r="144" spans="1:32" ht="27.75">
      <c r="A144" s="117"/>
      <c r="B144" s="102" t="s">
        <v>170</v>
      </c>
      <c r="C144" s="7" t="s">
        <v>68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55">
        <f t="shared" si="20"/>
        <v>0</v>
      </c>
      <c r="AE144" s="55">
        <f t="shared" si="21"/>
        <v>0</v>
      </c>
      <c r="AF144" s="55">
        <f t="shared" si="22"/>
        <v>0</v>
      </c>
    </row>
    <row r="145" spans="1:32" ht="24.75" customHeight="1">
      <c r="A145" s="117"/>
      <c r="B145" s="114" t="s">
        <v>147</v>
      </c>
      <c r="C145" s="9" t="s">
        <v>27</v>
      </c>
      <c r="D145" s="5">
        <f>D143+D141+D139+D137+D135+D133</f>
        <v>3</v>
      </c>
      <c r="E145" s="5">
        <f aca="true" t="shared" si="25" ref="E145:AC145">E143+E141+E139+E137+E135+E133</f>
        <v>2</v>
      </c>
      <c r="F145" s="5">
        <f t="shared" si="25"/>
        <v>0</v>
      </c>
      <c r="G145" s="5">
        <f t="shared" si="25"/>
        <v>0</v>
      </c>
      <c r="H145" s="5">
        <f t="shared" si="25"/>
        <v>1</v>
      </c>
      <c r="I145" s="5">
        <f t="shared" si="25"/>
        <v>0</v>
      </c>
      <c r="J145" s="5">
        <f t="shared" si="25"/>
        <v>0</v>
      </c>
      <c r="K145" s="5">
        <f t="shared" si="25"/>
        <v>0</v>
      </c>
      <c r="L145" s="5">
        <f t="shared" si="25"/>
        <v>0</v>
      </c>
      <c r="M145" s="5">
        <f t="shared" si="25"/>
        <v>0</v>
      </c>
      <c r="N145" s="5">
        <f t="shared" si="25"/>
        <v>0</v>
      </c>
      <c r="O145" s="5">
        <f t="shared" si="25"/>
        <v>0</v>
      </c>
      <c r="P145" s="5">
        <f t="shared" si="25"/>
        <v>0</v>
      </c>
      <c r="Q145" s="5">
        <f t="shared" si="25"/>
        <v>0</v>
      </c>
      <c r="R145" s="5">
        <f t="shared" si="25"/>
        <v>0</v>
      </c>
      <c r="S145" s="5">
        <f t="shared" si="25"/>
        <v>0</v>
      </c>
      <c r="T145" s="5">
        <f t="shared" si="25"/>
        <v>2</v>
      </c>
      <c r="U145" s="5">
        <f t="shared" si="25"/>
        <v>0</v>
      </c>
      <c r="V145" s="5">
        <f t="shared" si="25"/>
        <v>0</v>
      </c>
      <c r="W145" s="5">
        <f t="shared" si="25"/>
        <v>0</v>
      </c>
      <c r="X145" s="5">
        <f t="shared" si="25"/>
        <v>0</v>
      </c>
      <c r="Y145" s="5">
        <f t="shared" si="25"/>
        <v>0</v>
      </c>
      <c r="Z145" s="5">
        <f t="shared" si="25"/>
        <v>0</v>
      </c>
      <c r="AA145" s="5">
        <f t="shared" si="25"/>
        <v>0</v>
      </c>
      <c r="AB145" s="5">
        <f t="shared" si="25"/>
        <v>0</v>
      </c>
      <c r="AC145" s="5">
        <f t="shared" si="25"/>
        <v>0</v>
      </c>
      <c r="AD145" s="55">
        <f t="shared" si="20"/>
        <v>6</v>
      </c>
      <c r="AE145" s="55">
        <f t="shared" si="21"/>
        <v>2</v>
      </c>
      <c r="AF145" s="55">
        <f t="shared" si="22"/>
        <v>8</v>
      </c>
    </row>
    <row r="146" spans="1:32" ht="24.75" customHeight="1">
      <c r="A146" s="117"/>
      <c r="B146" s="115" t="s">
        <v>147</v>
      </c>
      <c r="C146" s="9" t="s">
        <v>68</v>
      </c>
      <c r="D146" s="5">
        <f>D144+D142+D140+D138+D136+D134</f>
        <v>2</v>
      </c>
      <c r="E146" s="5">
        <f aca="true" t="shared" si="26" ref="E146:AC146">E144+E142+E140+E138+E136+E134</f>
        <v>0</v>
      </c>
      <c r="F146" s="5">
        <f t="shared" si="26"/>
        <v>0</v>
      </c>
      <c r="G146" s="5">
        <f t="shared" si="26"/>
        <v>0</v>
      </c>
      <c r="H146" s="5">
        <f t="shared" si="26"/>
        <v>0</v>
      </c>
      <c r="I146" s="5">
        <f t="shared" si="26"/>
        <v>0</v>
      </c>
      <c r="J146" s="5">
        <f t="shared" si="26"/>
        <v>0</v>
      </c>
      <c r="K146" s="5">
        <f t="shared" si="26"/>
        <v>0</v>
      </c>
      <c r="L146" s="5">
        <f t="shared" si="26"/>
        <v>0</v>
      </c>
      <c r="M146" s="5">
        <f t="shared" si="26"/>
        <v>0</v>
      </c>
      <c r="N146" s="5">
        <f t="shared" si="26"/>
        <v>0</v>
      </c>
      <c r="O146" s="5">
        <f t="shared" si="26"/>
        <v>0</v>
      </c>
      <c r="P146" s="5">
        <f t="shared" si="26"/>
        <v>0</v>
      </c>
      <c r="Q146" s="5">
        <f t="shared" si="26"/>
        <v>0</v>
      </c>
      <c r="R146" s="5">
        <f t="shared" si="26"/>
        <v>0</v>
      </c>
      <c r="S146" s="5">
        <f t="shared" si="26"/>
        <v>0</v>
      </c>
      <c r="T146" s="5">
        <f t="shared" si="26"/>
        <v>0</v>
      </c>
      <c r="U146" s="5">
        <f t="shared" si="26"/>
        <v>0</v>
      </c>
      <c r="V146" s="5">
        <f t="shared" si="26"/>
        <v>0</v>
      </c>
      <c r="W146" s="5">
        <f t="shared" si="26"/>
        <v>0</v>
      </c>
      <c r="X146" s="5">
        <f t="shared" si="26"/>
        <v>0</v>
      </c>
      <c r="Y146" s="5">
        <f t="shared" si="26"/>
        <v>0</v>
      </c>
      <c r="Z146" s="5">
        <f t="shared" si="26"/>
        <v>0</v>
      </c>
      <c r="AA146" s="5">
        <f t="shared" si="26"/>
        <v>0</v>
      </c>
      <c r="AB146" s="5">
        <f t="shared" si="26"/>
        <v>0</v>
      </c>
      <c r="AC146" s="5">
        <f t="shared" si="26"/>
        <v>0</v>
      </c>
      <c r="AD146" s="55">
        <f t="shared" si="20"/>
        <v>2</v>
      </c>
      <c r="AE146" s="55">
        <f t="shared" si="21"/>
        <v>0</v>
      </c>
      <c r="AF146" s="55">
        <f t="shared" si="22"/>
        <v>2</v>
      </c>
    </row>
    <row r="147" spans="1:32" ht="27.75">
      <c r="A147" s="94" t="s">
        <v>37</v>
      </c>
      <c r="B147" s="95"/>
      <c r="C147" s="7" t="s">
        <v>314</v>
      </c>
      <c r="D147" s="29">
        <v>1</v>
      </c>
      <c r="E147" s="29">
        <v>0</v>
      </c>
      <c r="F147" s="29">
        <v>20</v>
      </c>
      <c r="G147" s="29">
        <v>11</v>
      </c>
      <c r="H147" s="29">
        <v>2</v>
      </c>
      <c r="I147" s="29">
        <v>0</v>
      </c>
      <c r="J147" s="29">
        <v>2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1</v>
      </c>
      <c r="Q147" s="29">
        <v>1</v>
      </c>
      <c r="R147" s="29">
        <v>3</v>
      </c>
      <c r="S147" s="29">
        <v>0</v>
      </c>
      <c r="T147" s="29">
        <v>4</v>
      </c>
      <c r="U147" s="29">
        <v>0</v>
      </c>
      <c r="V147" s="29">
        <v>1</v>
      </c>
      <c r="W147" s="29">
        <v>0</v>
      </c>
      <c r="X147" s="29">
        <v>0</v>
      </c>
      <c r="Y147" s="29">
        <v>0</v>
      </c>
      <c r="Z147" s="29">
        <v>0</v>
      </c>
      <c r="AA147" s="29">
        <v>0</v>
      </c>
      <c r="AB147" s="29">
        <v>0</v>
      </c>
      <c r="AC147" s="29">
        <v>0</v>
      </c>
      <c r="AD147" s="55">
        <f t="shared" si="20"/>
        <v>34</v>
      </c>
      <c r="AE147" s="55">
        <f t="shared" si="21"/>
        <v>12</v>
      </c>
      <c r="AF147" s="55">
        <f t="shared" si="22"/>
        <v>46</v>
      </c>
    </row>
    <row r="148" spans="1:32" ht="27.75">
      <c r="A148" s="186"/>
      <c r="B148" s="179"/>
      <c r="C148" s="7" t="s">
        <v>27</v>
      </c>
      <c r="D148" s="6">
        <v>0</v>
      </c>
      <c r="E148" s="6">
        <v>0</v>
      </c>
      <c r="F148" s="6">
        <v>11</v>
      </c>
      <c r="G148" s="6">
        <v>4</v>
      </c>
      <c r="H148" s="6">
        <v>2</v>
      </c>
      <c r="I148" s="6">
        <v>0</v>
      </c>
      <c r="J148" s="6">
        <v>2</v>
      </c>
      <c r="K148" s="6">
        <v>1</v>
      </c>
      <c r="L148" s="6">
        <v>0</v>
      </c>
      <c r="M148" s="6">
        <v>0</v>
      </c>
      <c r="N148" s="6">
        <v>0</v>
      </c>
      <c r="O148" s="6">
        <v>1</v>
      </c>
      <c r="P148" s="6">
        <v>1</v>
      </c>
      <c r="Q148" s="6">
        <v>0</v>
      </c>
      <c r="R148" s="6">
        <v>3</v>
      </c>
      <c r="S148" s="6">
        <v>2</v>
      </c>
      <c r="T148" s="6">
        <v>1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55">
        <f t="shared" si="20"/>
        <v>20</v>
      </c>
      <c r="AE148" s="55">
        <f t="shared" si="21"/>
        <v>8</v>
      </c>
      <c r="AF148" s="55">
        <f t="shared" si="22"/>
        <v>28</v>
      </c>
    </row>
    <row r="149" spans="1:32" ht="27.75">
      <c r="A149" s="96"/>
      <c r="B149" s="97"/>
      <c r="C149" s="7" t="s">
        <v>68</v>
      </c>
      <c r="D149" s="6">
        <v>1</v>
      </c>
      <c r="E149" s="6">
        <v>0</v>
      </c>
      <c r="F149" s="6">
        <v>14</v>
      </c>
      <c r="G149" s="6">
        <v>5</v>
      </c>
      <c r="H149" s="6">
        <v>0</v>
      </c>
      <c r="I149" s="6">
        <v>1</v>
      </c>
      <c r="J149" s="6">
        <v>1</v>
      </c>
      <c r="K149" s="6">
        <v>1</v>
      </c>
      <c r="L149" s="6">
        <v>2</v>
      </c>
      <c r="M149" s="6">
        <v>0</v>
      </c>
      <c r="N149" s="6">
        <v>0</v>
      </c>
      <c r="O149" s="6">
        <v>0</v>
      </c>
      <c r="P149" s="6">
        <v>2</v>
      </c>
      <c r="Q149" s="6">
        <v>0</v>
      </c>
      <c r="R149" s="6">
        <v>3</v>
      </c>
      <c r="S149" s="6">
        <v>0</v>
      </c>
      <c r="T149" s="6">
        <v>2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55">
        <f t="shared" si="20"/>
        <v>25</v>
      </c>
      <c r="AE149" s="55">
        <f t="shared" si="21"/>
        <v>7</v>
      </c>
      <c r="AF149" s="55">
        <f t="shared" si="22"/>
        <v>32</v>
      </c>
    </row>
    <row r="150" spans="1:32" ht="24.75" customHeight="1">
      <c r="A150" s="117" t="s">
        <v>256</v>
      </c>
      <c r="B150" s="101" t="s">
        <v>171</v>
      </c>
      <c r="C150" s="7" t="s">
        <v>27</v>
      </c>
      <c r="D150" s="6">
        <v>1</v>
      </c>
      <c r="E150" s="6">
        <v>1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1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55">
        <f t="shared" si="20"/>
        <v>1</v>
      </c>
      <c r="AE150" s="55">
        <f t="shared" si="21"/>
        <v>2</v>
      </c>
      <c r="AF150" s="55">
        <f t="shared" si="22"/>
        <v>3</v>
      </c>
    </row>
    <row r="151" spans="1:32" ht="27.75">
      <c r="A151" s="117"/>
      <c r="B151" s="102" t="s">
        <v>171</v>
      </c>
      <c r="C151" s="7" t="s">
        <v>68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55">
        <f t="shared" si="20"/>
        <v>0</v>
      </c>
      <c r="AE151" s="55">
        <f t="shared" si="21"/>
        <v>0</v>
      </c>
      <c r="AF151" s="55">
        <f t="shared" si="22"/>
        <v>0</v>
      </c>
    </row>
    <row r="152" spans="1:32" ht="27.75">
      <c r="A152" s="117"/>
      <c r="B152" s="101" t="s">
        <v>172</v>
      </c>
      <c r="C152" s="7" t="s">
        <v>27</v>
      </c>
      <c r="D152" s="6">
        <v>3</v>
      </c>
      <c r="E152" s="6">
        <v>1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55">
        <f t="shared" si="20"/>
        <v>3</v>
      </c>
      <c r="AE152" s="55">
        <f t="shared" si="21"/>
        <v>1</v>
      </c>
      <c r="AF152" s="55">
        <f t="shared" si="22"/>
        <v>4</v>
      </c>
    </row>
    <row r="153" spans="1:32" ht="27.75">
      <c r="A153" s="117"/>
      <c r="B153" s="102" t="s">
        <v>172</v>
      </c>
      <c r="C153" s="7" t="s">
        <v>68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55">
        <f t="shared" si="20"/>
        <v>0</v>
      </c>
      <c r="AE153" s="55">
        <f t="shared" si="21"/>
        <v>0</v>
      </c>
      <c r="AF153" s="55">
        <f t="shared" si="22"/>
        <v>0</v>
      </c>
    </row>
    <row r="154" spans="1:32" ht="27.75">
      <c r="A154" s="117"/>
      <c r="B154" s="101" t="s">
        <v>173</v>
      </c>
      <c r="C154" s="7" t="s">
        <v>27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55">
        <f t="shared" si="20"/>
        <v>0</v>
      </c>
      <c r="AE154" s="55">
        <f t="shared" si="21"/>
        <v>0</v>
      </c>
      <c r="AF154" s="55">
        <f t="shared" si="22"/>
        <v>0</v>
      </c>
    </row>
    <row r="155" spans="1:32" ht="27.75">
      <c r="A155" s="117"/>
      <c r="B155" s="102" t="s">
        <v>175</v>
      </c>
      <c r="C155" s="7" t="s">
        <v>68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55">
        <f t="shared" si="20"/>
        <v>0</v>
      </c>
      <c r="AE155" s="55">
        <f t="shared" si="21"/>
        <v>0</v>
      </c>
      <c r="AF155" s="55">
        <f t="shared" si="22"/>
        <v>0</v>
      </c>
    </row>
    <row r="156" spans="1:32" ht="27.75">
      <c r="A156" s="117"/>
      <c r="B156" s="101" t="s">
        <v>45</v>
      </c>
      <c r="C156" s="7" t="s">
        <v>27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55">
        <f t="shared" si="20"/>
        <v>0</v>
      </c>
      <c r="AE156" s="55">
        <f t="shared" si="21"/>
        <v>0</v>
      </c>
      <c r="AF156" s="55">
        <f t="shared" si="22"/>
        <v>0</v>
      </c>
    </row>
    <row r="157" spans="1:32" ht="27.75">
      <c r="A157" s="117"/>
      <c r="B157" s="102" t="s">
        <v>45</v>
      </c>
      <c r="C157" s="7" t="s">
        <v>68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55">
        <f t="shared" si="20"/>
        <v>0</v>
      </c>
      <c r="AE157" s="55">
        <f t="shared" si="21"/>
        <v>0</v>
      </c>
      <c r="AF157" s="55">
        <f t="shared" si="22"/>
        <v>0</v>
      </c>
    </row>
    <row r="158" spans="1:32" ht="27.75">
      <c r="A158" s="117"/>
      <c r="B158" s="101" t="s">
        <v>174</v>
      </c>
      <c r="C158" s="7" t="s">
        <v>27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1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1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55">
        <f t="shared" si="20"/>
        <v>1</v>
      </c>
      <c r="AE158" s="55">
        <f t="shared" si="21"/>
        <v>1</v>
      </c>
      <c r="AF158" s="55">
        <f t="shared" si="22"/>
        <v>2</v>
      </c>
    </row>
    <row r="159" spans="1:32" ht="27.75">
      <c r="A159" s="117"/>
      <c r="B159" s="102" t="s">
        <v>174</v>
      </c>
      <c r="C159" s="7" t="s">
        <v>68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55">
        <f t="shared" si="20"/>
        <v>0</v>
      </c>
      <c r="AE159" s="55">
        <f t="shared" si="21"/>
        <v>0</v>
      </c>
      <c r="AF159" s="55">
        <f t="shared" si="22"/>
        <v>0</v>
      </c>
    </row>
    <row r="160" spans="1:32" ht="27.75">
      <c r="A160" s="117"/>
      <c r="B160" s="114" t="s">
        <v>147</v>
      </c>
      <c r="C160" s="28" t="s">
        <v>314</v>
      </c>
      <c r="D160" s="30">
        <v>0</v>
      </c>
      <c r="E160" s="30">
        <v>0</v>
      </c>
      <c r="F160" s="30">
        <v>2</v>
      </c>
      <c r="G160" s="30">
        <v>1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1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0">
        <v>0</v>
      </c>
      <c r="AB160" s="30">
        <v>0</v>
      </c>
      <c r="AC160" s="30">
        <v>0</v>
      </c>
      <c r="AD160" s="55">
        <f t="shared" si="20"/>
        <v>3</v>
      </c>
      <c r="AE160" s="55">
        <f t="shared" si="21"/>
        <v>1</v>
      </c>
      <c r="AF160" s="55">
        <f t="shared" si="22"/>
        <v>4</v>
      </c>
    </row>
    <row r="161" spans="1:32" ht="27.75">
      <c r="A161" s="117"/>
      <c r="B161" s="187"/>
      <c r="C161" s="9" t="s">
        <v>27</v>
      </c>
      <c r="D161" s="5">
        <f>D158+D156+D154+D152+D150</f>
        <v>4</v>
      </c>
      <c r="E161" s="5">
        <f aca="true" t="shared" si="27" ref="E161:AC161">E158+E156+E154+E152+E150</f>
        <v>2</v>
      </c>
      <c r="F161" s="5">
        <f t="shared" si="27"/>
        <v>0</v>
      </c>
      <c r="G161" s="5">
        <f t="shared" si="27"/>
        <v>0</v>
      </c>
      <c r="H161" s="5">
        <f t="shared" si="27"/>
        <v>0</v>
      </c>
      <c r="I161" s="5">
        <f t="shared" si="27"/>
        <v>0</v>
      </c>
      <c r="J161" s="5">
        <f t="shared" si="27"/>
        <v>0</v>
      </c>
      <c r="K161" s="5">
        <f t="shared" si="27"/>
        <v>1</v>
      </c>
      <c r="L161" s="5">
        <f t="shared" si="27"/>
        <v>0</v>
      </c>
      <c r="M161" s="5">
        <f t="shared" si="27"/>
        <v>0</v>
      </c>
      <c r="N161" s="5">
        <f t="shared" si="27"/>
        <v>0</v>
      </c>
      <c r="O161" s="5">
        <f t="shared" si="27"/>
        <v>0</v>
      </c>
      <c r="P161" s="5">
        <f t="shared" si="27"/>
        <v>0</v>
      </c>
      <c r="Q161" s="5">
        <f t="shared" si="27"/>
        <v>0</v>
      </c>
      <c r="R161" s="5">
        <f t="shared" si="27"/>
        <v>0</v>
      </c>
      <c r="S161" s="5">
        <f t="shared" si="27"/>
        <v>1</v>
      </c>
      <c r="T161" s="5">
        <f t="shared" si="27"/>
        <v>0</v>
      </c>
      <c r="U161" s="5">
        <f t="shared" si="27"/>
        <v>0</v>
      </c>
      <c r="V161" s="5">
        <f t="shared" si="27"/>
        <v>1</v>
      </c>
      <c r="W161" s="5">
        <f t="shared" si="27"/>
        <v>0</v>
      </c>
      <c r="X161" s="5">
        <f t="shared" si="27"/>
        <v>0</v>
      </c>
      <c r="Y161" s="5">
        <f t="shared" si="27"/>
        <v>0</v>
      </c>
      <c r="Z161" s="5">
        <f t="shared" si="27"/>
        <v>0</v>
      </c>
      <c r="AA161" s="5">
        <f t="shared" si="27"/>
        <v>0</v>
      </c>
      <c r="AB161" s="5">
        <f t="shared" si="27"/>
        <v>0</v>
      </c>
      <c r="AC161" s="5">
        <f t="shared" si="27"/>
        <v>0</v>
      </c>
      <c r="AD161" s="55">
        <f t="shared" si="20"/>
        <v>5</v>
      </c>
      <c r="AE161" s="55">
        <f t="shared" si="21"/>
        <v>4</v>
      </c>
      <c r="AF161" s="55">
        <f t="shared" si="22"/>
        <v>9</v>
      </c>
    </row>
    <row r="162" spans="1:32" ht="24.75" customHeight="1">
      <c r="A162" s="117"/>
      <c r="B162" s="115"/>
      <c r="C162" s="9" t="s">
        <v>68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5">
        <f t="shared" si="20"/>
        <v>0</v>
      </c>
      <c r="AE162" s="55">
        <f t="shared" si="21"/>
        <v>0</v>
      </c>
      <c r="AF162" s="55">
        <f t="shared" si="22"/>
        <v>0</v>
      </c>
    </row>
    <row r="163" spans="1:32" ht="24.75" customHeight="1">
      <c r="A163" s="117" t="s">
        <v>257</v>
      </c>
      <c r="B163" s="101" t="s">
        <v>243</v>
      </c>
      <c r="C163" s="7" t="s">
        <v>27</v>
      </c>
      <c r="D163" s="6">
        <v>1</v>
      </c>
      <c r="E163" s="6">
        <v>0</v>
      </c>
      <c r="F163" s="6">
        <v>2</v>
      </c>
      <c r="G163" s="6">
        <v>2</v>
      </c>
      <c r="H163" s="6">
        <v>0</v>
      </c>
      <c r="I163" s="6">
        <v>0</v>
      </c>
      <c r="J163" s="6">
        <v>1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3</v>
      </c>
      <c r="S163" s="6">
        <v>1</v>
      </c>
      <c r="T163" s="6">
        <v>3</v>
      </c>
      <c r="U163" s="6">
        <v>0</v>
      </c>
      <c r="V163" s="6">
        <v>1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55">
        <f t="shared" si="20"/>
        <v>11</v>
      </c>
      <c r="AE163" s="55">
        <f t="shared" si="21"/>
        <v>3</v>
      </c>
      <c r="AF163" s="55">
        <f t="shared" si="22"/>
        <v>14</v>
      </c>
    </row>
    <row r="164" spans="1:32" ht="27.75">
      <c r="A164" s="117"/>
      <c r="B164" s="102" t="s">
        <v>243</v>
      </c>
      <c r="C164" s="7" t="s">
        <v>68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55">
        <f t="shared" si="20"/>
        <v>0</v>
      </c>
      <c r="AE164" s="55">
        <f t="shared" si="21"/>
        <v>0</v>
      </c>
      <c r="AF164" s="55">
        <f t="shared" si="22"/>
        <v>0</v>
      </c>
    </row>
    <row r="165" spans="1:32" ht="27.75">
      <c r="A165" s="117"/>
      <c r="B165" s="101" t="s">
        <v>119</v>
      </c>
      <c r="C165" s="7" t="s">
        <v>27</v>
      </c>
      <c r="D165" s="6">
        <v>2</v>
      </c>
      <c r="E165" s="6">
        <v>1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55">
        <f t="shared" si="20"/>
        <v>2</v>
      </c>
      <c r="AE165" s="55">
        <f t="shared" si="21"/>
        <v>1</v>
      </c>
      <c r="AF165" s="55">
        <f t="shared" si="22"/>
        <v>3</v>
      </c>
    </row>
    <row r="166" spans="1:32" ht="27.75">
      <c r="A166" s="117"/>
      <c r="B166" s="102" t="s">
        <v>119</v>
      </c>
      <c r="C166" s="7" t="s">
        <v>68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55">
        <f t="shared" si="20"/>
        <v>0</v>
      </c>
      <c r="AE166" s="55">
        <f t="shared" si="21"/>
        <v>0</v>
      </c>
      <c r="AF166" s="55">
        <f t="shared" si="22"/>
        <v>0</v>
      </c>
    </row>
    <row r="167" spans="1:32" ht="27.75">
      <c r="A167" s="117"/>
      <c r="B167" s="101" t="s">
        <v>176</v>
      </c>
      <c r="C167" s="7" t="s">
        <v>27</v>
      </c>
      <c r="D167" s="6">
        <v>8</v>
      </c>
      <c r="E167" s="6">
        <v>4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1</v>
      </c>
      <c r="O167" s="6">
        <v>0</v>
      </c>
      <c r="P167" s="6">
        <v>0</v>
      </c>
      <c r="Q167" s="6">
        <v>0</v>
      </c>
      <c r="R167" s="6">
        <v>2</v>
      </c>
      <c r="S167" s="6">
        <v>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55">
        <f t="shared" si="20"/>
        <v>11</v>
      </c>
      <c r="AE167" s="55">
        <f t="shared" si="21"/>
        <v>5</v>
      </c>
      <c r="AF167" s="55">
        <f t="shared" si="22"/>
        <v>16</v>
      </c>
    </row>
    <row r="168" spans="1:32" ht="27.75">
      <c r="A168" s="117"/>
      <c r="B168" s="102" t="s">
        <v>176</v>
      </c>
      <c r="C168" s="7" t="s">
        <v>68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55">
        <f aca="true" t="shared" si="28" ref="AD168:AD192">AB168+Z168+X168+V168+T168+R168+P168+N168+L168+J168+H168+F168+D168</f>
        <v>0</v>
      </c>
      <c r="AE168" s="55">
        <f aca="true" t="shared" si="29" ref="AE168:AE192">AC168+AA168+Y168+W168+U168+S168+Q168+O168+M168+K168+I168+G168+E168</f>
        <v>0</v>
      </c>
      <c r="AF168" s="55">
        <f aca="true" t="shared" si="30" ref="AF168:AF192">AE168+AD168</f>
        <v>0</v>
      </c>
    </row>
    <row r="169" spans="1:32" ht="24.75" customHeight="1">
      <c r="A169" s="117"/>
      <c r="B169" s="101" t="s">
        <v>177</v>
      </c>
      <c r="C169" s="7" t="s">
        <v>27</v>
      </c>
      <c r="D169" s="6">
        <v>2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1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55">
        <f t="shared" si="28"/>
        <v>2</v>
      </c>
      <c r="AE169" s="55">
        <f t="shared" si="29"/>
        <v>1</v>
      </c>
      <c r="AF169" s="55">
        <f t="shared" si="30"/>
        <v>3</v>
      </c>
    </row>
    <row r="170" spans="1:32" ht="27.75">
      <c r="A170" s="117"/>
      <c r="B170" s="102" t="s">
        <v>177</v>
      </c>
      <c r="C170" s="7" t="s">
        <v>68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55">
        <f t="shared" si="28"/>
        <v>0</v>
      </c>
      <c r="AE170" s="55">
        <f t="shared" si="29"/>
        <v>0</v>
      </c>
      <c r="AF170" s="55">
        <f t="shared" si="30"/>
        <v>0</v>
      </c>
    </row>
    <row r="171" spans="1:32" ht="27.75">
      <c r="A171" s="117"/>
      <c r="B171" s="101" t="s">
        <v>178</v>
      </c>
      <c r="C171" s="7" t="s">
        <v>27</v>
      </c>
      <c r="D171" s="6">
        <v>2</v>
      </c>
      <c r="E171" s="6">
        <v>1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55">
        <f t="shared" si="28"/>
        <v>2</v>
      </c>
      <c r="AE171" s="55">
        <f t="shared" si="29"/>
        <v>1</v>
      </c>
      <c r="AF171" s="55">
        <f t="shared" si="30"/>
        <v>3</v>
      </c>
    </row>
    <row r="172" spans="1:32" ht="27.75">
      <c r="A172" s="117"/>
      <c r="B172" s="102" t="s">
        <v>178</v>
      </c>
      <c r="C172" s="7" t="s">
        <v>68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55">
        <f t="shared" si="28"/>
        <v>0</v>
      </c>
      <c r="AE172" s="55">
        <f t="shared" si="29"/>
        <v>0</v>
      </c>
      <c r="AF172" s="55">
        <f t="shared" si="30"/>
        <v>0</v>
      </c>
    </row>
    <row r="173" spans="1:32" ht="27.75">
      <c r="A173" s="117"/>
      <c r="B173" s="101" t="s">
        <v>179</v>
      </c>
      <c r="C173" s="7" t="s">
        <v>27</v>
      </c>
      <c r="D173" s="6">
        <v>2</v>
      </c>
      <c r="E173" s="6">
        <v>1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55">
        <f t="shared" si="28"/>
        <v>2</v>
      </c>
      <c r="AE173" s="55">
        <f t="shared" si="29"/>
        <v>1</v>
      </c>
      <c r="AF173" s="55">
        <f t="shared" si="30"/>
        <v>3</v>
      </c>
    </row>
    <row r="174" spans="1:32" ht="27.75">
      <c r="A174" s="117"/>
      <c r="B174" s="102" t="s">
        <v>179</v>
      </c>
      <c r="C174" s="7" t="s">
        <v>68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55">
        <f t="shared" si="28"/>
        <v>0</v>
      </c>
      <c r="AE174" s="55">
        <f t="shared" si="29"/>
        <v>0</v>
      </c>
      <c r="AF174" s="55">
        <f t="shared" si="30"/>
        <v>0</v>
      </c>
    </row>
    <row r="175" spans="1:32" ht="24.75" customHeight="1">
      <c r="A175" s="117"/>
      <c r="B175" s="114" t="s">
        <v>128</v>
      </c>
      <c r="C175" s="9" t="s">
        <v>27</v>
      </c>
      <c r="D175" s="5">
        <f>D173+D171+D169+D167+D165+D163</f>
        <v>17</v>
      </c>
      <c r="E175" s="5">
        <f aca="true" t="shared" si="31" ref="E175:AC175">E173+E171+E169+E167+E165+E163</f>
        <v>7</v>
      </c>
      <c r="F175" s="5">
        <f t="shared" si="31"/>
        <v>2</v>
      </c>
      <c r="G175" s="5">
        <f t="shared" si="31"/>
        <v>2</v>
      </c>
      <c r="H175" s="5">
        <f t="shared" si="31"/>
        <v>0</v>
      </c>
      <c r="I175" s="5">
        <f t="shared" si="31"/>
        <v>0</v>
      </c>
      <c r="J175" s="5">
        <f t="shared" si="31"/>
        <v>1</v>
      </c>
      <c r="K175" s="5">
        <f t="shared" si="31"/>
        <v>0</v>
      </c>
      <c r="L175" s="5">
        <f t="shared" si="31"/>
        <v>0</v>
      </c>
      <c r="M175" s="5">
        <f t="shared" si="31"/>
        <v>0</v>
      </c>
      <c r="N175" s="5">
        <f t="shared" si="31"/>
        <v>1</v>
      </c>
      <c r="O175" s="5">
        <f t="shared" si="31"/>
        <v>0</v>
      </c>
      <c r="P175" s="5">
        <f t="shared" si="31"/>
        <v>0</v>
      </c>
      <c r="Q175" s="5">
        <f t="shared" si="31"/>
        <v>0</v>
      </c>
      <c r="R175" s="5">
        <f t="shared" si="31"/>
        <v>5</v>
      </c>
      <c r="S175" s="5">
        <f t="shared" si="31"/>
        <v>3</v>
      </c>
      <c r="T175" s="5">
        <f t="shared" si="31"/>
        <v>3</v>
      </c>
      <c r="U175" s="5">
        <f t="shared" si="31"/>
        <v>0</v>
      </c>
      <c r="V175" s="5">
        <f t="shared" si="31"/>
        <v>1</v>
      </c>
      <c r="W175" s="5">
        <f t="shared" si="31"/>
        <v>0</v>
      </c>
      <c r="X175" s="5">
        <f t="shared" si="31"/>
        <v>0</v>
      </c>
      <c r="Y175" s="5">
        <f t="shared" si="31"/>
        <v>0</v>
      </c>
      <c r="Z175" s="5">
        <f t="shared" si="31"/>
        <v>0</v>
      </c>
      <c r="AA175" s="5">
        <f t="shared" si="31"/>
        <v>0</v>
      </c>
      <c r="AB175" s="5">
        <f t="shared" si="31"/>
        <v>0</v>
      </c>
      <c r="AC175" s="5">
        <f t="shared" si="31"/>
        <v>0</v>
      </c>
      <c r="AD175" s="55">
        <f t="shared" si="28"/>
        <v>30</v>
      </c>
      <c r="AE175" s="55">
        <f t="shared" si="29"/>
        <v>12</v>
      </c>
      <c r="AF175" s="55">
        <f t="shared" si="30"/>
        <v>42</v>
      </c>
    </row>
    <row r="176" spans="1:32" ht="27.75">
      <c r="A176" s="117"/>
      <c r="B176" s="115" t="s">
        <v>147</v>
      </c>
      <c r="C176" s="9" t="s">
        <v>68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5">
        <f t="shared" si="28"/>
        <v>0</v>
      </c>
      <c r="AE176" s="55">
        <f t="shared" si="29"/>
        <v>0</v>
      </c>
      <c r="AF176" s="55">
        <f t="shared" si="30"/>
        <v>0</v>
      </c>
    </row>
    <row r="177" spans="1:32" ht="24.75" customHeight="1">
      <c r="A177" s="117" t="s">
        <v>258</v>
      </c>
      <c r="B177" s="101" t="s">
        <v>246</v>
      </c>
      <c r="C177" s="7" t="s">
        <v>27</v>
      </c>
      <c r="D177" s="6">
        <v>0</v>
      </c>
      <c r="E177" s="6">
        <v>0</v>
      </c>
      <c r="F177" s="6">
        <v>1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55">
        <f t="shared" si="28"/>
        <v>1</v>
      </c>
      <c r="AE177" s="55">
        <f t="shared" si="29"/>
        <v>0</v>
      </c>
      <c r="AF177" s="55">
        <f t="shared" si="30"/>
        <v>1</v>
      </c>
    </row>
    <row r="178" spans="1:32" ht="24.75" customHeight="1">
      <c r="A178" s="117"/>
      <c r="B178" s="102" t="s">
        <v>246</v>
      </c>
      <c r="C178" s="7" t="s">
        <v>68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55">
        <f t="shared" si="28"/>
        <v>0</v>
      </c>
      <c r="AE178" s="55">
        <f t="shared" si="29"/>
        <v>0</v>
      </c>
      <c r="AF178" s="55">
        <f t="shared" si="30"/>
        <v>0</v>
      </c>
    </row>
    <row r="179" spans="1:32" ht="27.75">
      <c r="A179" s="117"/>
      <c r="B179" s="101" t="s">
        <v>180</v>
      </c>
      <c r="C179" s="7" t="s">
        <v>27</v>
      </c>
      <c r="D179" s="6">
        <v>0</v>
      </c>
      <c r="E179" s="6">
        <v>0</v>
      </c>
      <c r="F179" s="6">
        <v>0</v>
      </c>
      <c r="G179" s="6">
        <v>1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55">
        <f t="shared" si="28"/>
        <v>0</v>
      </c>
      <c r="AE179" s="55">
        <f t="shared" si="29"/>
        <v>1</v>
      </c>
      <c r="AF179" s="55">
        <f t="shared" si="30"/>
        <v>1</v>
      </c>
    </row>
    <row r="180" spans="1:32" ht="27.75">
      <c r="A180" s="117"/>
      <c r="B180" s="102" t="s">
        <v>180</v>
      </c>
      <c r="C180" s="7" t="s">
        <v>68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55">
        <f t="shared" si="28"/>
        <v>0</v>
      </c>
      <c r="AE180" s="55">
        <f t="shared" si="29"/>
        <v>0</v>
      </c>
      <c r="AF180" s="55">
        <f t="shared" si="30"/>
        <v>0</v>
      </c>
    </row>
    <row r="181" spans="1:32" ht="24.75" customHeight="1">
      <c r="A181" s="117"/>
      <c r="B181" s="114" t="s">
        <v>147</v>
      </c>
      <c r="C181" s="9" t="s">
        <v>27</v>
      </c>
      <c r="D181" s="5">
        <f>D179+D177</f>
        <v>0</v>
      </c>
      <c r="E181" s="5">
        <f aca="true" t="shared" si="32" ref="E181:AC181">E179+E177</f>
        <v>0</v>
      </c>
      <c r="F181" s="5">
        <f t="shared" si="32"/>
        <v>1</v>
      </c>
      <c r="G181" s="5">
        <f t="shared" si="32"/>
        <v>1</v>
      </c>
      <c r="H181" s="5">
        <f t="shared" si="32"/>
        <v>0</v>
      </c>
      <c r="I181" s="5">
        <f t="shared" si="32"/>
        <v>0</v>
      </c>
      <c r="J181" s="5">
        <f t="shared" si="32"/>
        <v>0</v>
      </c>
      <c r="K181" s="5">
        <f t="shared" si="32"/>
        <v>0</v>
      </c>
      <c r="L181" s="5">
        <f t="shared" si="32"/>
        <v>0</v>
      </c>
      <c r="M181" s="5">
        <f t="shared" si="32"/>
        <v>0</v>
      </c>
      <c r="N181" s="5">
        <f t="shared" si="32"/>
        <v>0</v>
      </c>
      <c r="O181" s="5">
        <f t="shared" si="32"/>
        <v>0</v>
      </c>
      <c r="P181" s="5">
        <f t="shared" si="32"/>
        <v>0</v>
      </c>
      <c r="Q181" s="5">
        <f t="shared" si="32"/>
        <v>0</v>
      </c>
      <c r="R181" s="5">
        <f t="shared" si="32"/>
        <v>0</v>
      </c>
      <c r="S181" s="5">
        <f t="shared" si="32"/>
        <v>0</v>
      </c>
      <c r="T181" s="5">
        <f t="shared" si="32"/>
        <v>0</v>
      </c>
      <c r="U181" s="5">
        <f t="shared" si="32"/>
        <v>0</v>
      </c>
      <c r="V181" s="5">
        <f t="shared" si="32"/>
        <v>0</v>
      </c>
      <c r="W181" s="5">
        <f t="shared" si="32"/>
        <v>0</v>
      </c>
      <c r="X181" s="5">
        <f t="shared" si="32"/>
        <v>0</v>
      </c>
      <c r="Y181" s="5">
        <f t="shared" si="32"/>
        <v>0</v>
      </c>
      <c r="Z181" s="5">
        <f t="shared" si="32"/>
        <v>0</v>
      </c>
      <c r="AA181" s="5">
        <f t="shared" si="32"/>
        <v>0</v>
      </c>
      <c r="AB181" s="5">
        <f t="shared" si="32"/>
        <v>0</v>
      </c>
      <c r="AC181" s="5">
        <f t="shared" si="32"/>
        <v>0</v>
      </c>
      <c r="AD181" s="55">
        <f t="shared" si="28"/>
        <v>1</v>
      </c>
      <c r="AE181" s="55">
        <f t="shared" si="29"/>
        <v>1</v>
      </c>
      <c r="AF181" s="55">
        <f t="shared" si="30"/>
        <v>2</v>
      </c>
    </row>
    <row r="182" spans="1:32" ht="24.75" customHeight="1">
      <c r="A182" s="117"/>
      <c r="B182" s="115" t="s">
        <v>147</v>
      </c>
      <c r="C182" s="9" t="s">
        <v>68</v>
      </c>
      <c r="D182" s="5">
        <f>D180+D178</f>
        <v>0</v>
      </c>
      <c r="E182" s="5">
        <f aca="true" t="shared" si="33" ref="E182:AC182">E180+E178</f>
        <v>0</v>
      </c>
      <c r="F182" s="5">
        <f t="shared" si="33"/>
        <v>0</v>
      </c>
      <c r="G182" s="5">
        <f t="shared" si="33"/>
        <v>0</v>
      </c>
      <c r="H182" s="5">
        <f t="shared" si="33"/>
        <v>0</v>
      </c>
      <c r="I182" s="5">
        <f t="shared" si="33"/>
        <v>0</v>
      </c>
      <c r="J182" s="5">
        <f t="shared" si="33"/>
        <v>0</v>
      </c>
      <c r="K182" s="5">
        <f t="shared" si="33"/>
        <v>0</v>
      </c>
      <c r="L182" s="5">
        <f t="shared" si="33"/>
        <v>0</v>
      </c>
      <c r="M182" s="5">
        <f t="shared" si="33"/>
        <v>0</v>
      </c>
      <c r="N182" s="5">
        <f t="shared" si="33"/>
        <v>0</v>
      </c>
      <c r="O182" s="5">
        <f t="shared" si="33"/>
        <v>0</v>
      </c>
      <c r="P182" s="5">
        <f t="shared" si="33"/>
        <v>0</v>
      </c>
      <c r="Q182" s="5">
        <f t="shared" si="33"/>
        <v>0</v>
      </c>
      <c r="R182" s="5">
        <f t="shared" si="33"/>
        <v>0</v>
      </c>
      <c r="S182" s="5">
        <f t="shared" si="33"/>
        <v>0</v>
      </c>
      <c r="T182" s="5">
        <f t="shared" si="33"/>
        <v>0</v>
      </c>
      <c r="U182" s="5">
        <f t="shared" si="33"/>
        <v>0</v>
      </c>
      <c r="V182" s="5">
        <f t="shared" si="33"/>
        <v>0</v>
      </c>
      <c r="W182" s="5">
        <f t="shared" si="33"/>
        <v>0</v>
      </c>
      <c r="X182" s="5">
        <f t="shared" si="33"/>
        <v>0</v>
      </c>
      <c r="Y182" s="5">
        <f t="shared" si="33"/>
        <v>0</v>
      </c>
      <c r="Z182" s="5">
        <f t="shared" si="33"/>
        <v>0</v>
      </c>
      <c r="AA182" s="5">
        <f t="shared" si="33"/>
        <v>0</v>
      </c>
      <c r="AB182" s="5">
        <f t="shared" si="33"/>
        <v>0</v>
      </c>
      <c r="AC182" s="5">
        <f t="shared" si="33"/>
        <v>0</v>
      </c>
      <c r="AD182" s="55">
        <f t="shared" si="28"/>
        <v>0</v>
      </c>
      <c r="AE182" s="55">
        <f t="shared" si="29"/>
        <v>0</v>
      </c>
      <c r="AF182" s="55">
        <f t="shared" si="30"/>
        <v>0</v>
      </c>
    </row>
    <row r="183" spans="1:32" ht="27.75">
      <c r="A183" s="94" t="s">
        <v>57</v>
      </c>
      <c r="B183" s="95"/>
      <c r="C183" s="7" t="s">
        <v>314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>
        <v>0</v>
      </c>
      <c r="V183" s="29">
        <v>0</v>
      </c>
      <c r="W183" s="29">
        <v>0</v>
      </c>
      <c r="X183" s="29">
        <v>0</v>
      </c>
      <c r="Y183" s="29">
        <v>0</v>
      </c>
      <c r="Z183" s="29">
        <v>0</v>
      </c>
      <c r="AA183" s="29">
        <v>0</v>
      </c>
      <c r="AB183" s="29">
        <v>0</v>
      </c>
      <c r="AC183" s="29">
        <v>0</v>
      </c>
      <c r="AD183" s="55">
        <f t="shared" si="28"/>
        <v>0</v>
      </c>
      <c r="AE183" s="55">
        <f t="shared" si="29"/>
        <v>0</v>
      </c>
      <c r="AF183" s="55">
        <f t="shared" si="30"/>
        <v>0</v>
      </c>
    </row>
    <row r="184" spans="1:32" ht="27.75">
      <c r="A184" s="186"/>
      <c r="B184" s="179"/>
      <c r="C184" s="7" t="s">
        <v>27</v>
      </c>
      <c r="D184" s="6">
        <v>0</v>
      </c>
      <c r="E184" s="6">
        <v>0</v>
      </c>
      <c r="F184" s="6">
        <v>4</v>
      </c>
      <c r="G184" s="6">
        <v>0</v>
      </c>
      <c r="H184" s="6">
        <v>0</v>
      </c>
      <c r="I184" s="6">
        <v>0</v>
      </c>
      <c r="J184" s="6">
        <v>1</v>
      </c>
      <c r="K184" s="6">
        <v>0</v>
      </c>
      <c r="L184" s="6">
        <v>1</v>
      </c>
      <c r="M184" s="6">
        <v>0</v>
      </c>
      <c r="N184" s="6">
        <v>1</v>
      </c>
      <c r="O184" s="6">
        <v>0</v>
      </c>
      <c r="P184" s="6">
        <v>0</v>
      </c>
      <c r="Q184" s="6">
        <v>0</v>
      </c>
      <c r="R184" s="6">
        <v>2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55">
        <f t="shared" si="28"/>
        <v>9</v>
      </c>
      <c r="AE184" s="55">
        <f t="shared" si="29"/>
        <v>0</v>
      </c>
      <c r="AF184" s="55">
        <f t="shared" si="30"/>
        <v>9</v>
      </c>
    </row>
    <row r="185" spans="1:32" ht="27.75">
      <c r="A185" s="96"/>
      <c r="B185" s="97"/>
      <c r="C185" s="7" t="s">
        <v>68</v>
      </c>
      <c r="D185" s="6">
        <v>0</v>
      </c>
      <c r="E185" s="6">
        <v>0</v>
      </c>
      <c r="F185" s="6">
        <v>1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55">
        <f t="shared" si="28"/>
        <v>1</v>
      </c>
      <c r="AE185" s="55">
        <f t="shared" si="29"/>
        <v>0</v>
      </c>
      <c r="AF185" s="55">
        <f t="shared" si="30"/>
        <v>1</v>
      </c>
    </row>
    <row r="186" spans="1:32" ht="27.75">
      <c r="A186" s="116" t="s">
        <v>109</v>
      </c>
      <c r="B186" s="116"/>
      <c r="C186" s="7" t="s">
        <v>27</v>
      </c>
      <c r="D186" s="6">
        <v>0</v>
      </c>
      <c r="E186" s="6">
        <v>0</v>
      </c>
      <c r="F186" s="6">
        <v>2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55">
        <f t="shared" si="28"/>
        <v>2</v>
      </c>
      <c r="AE186" s="55">
        <f t="shared" si="29"/>
        <v>0</v>
      </c>
      <c r="AF186" s="55">
        <f t="shared" si="30"/>
        <v>2</v>
      </c>
    </row>
    <row r="187" spans="1:32" ht="27.75">
      <c r="A187" s="116"/>
      <c r="B187" s="116"/>
      <c r="C187" s="7" t="s">
        <v>68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55">
        <f t="shared" si="28"/>
        <v>0</v>
      </c>
      <c r="AE187" s="55">
        <f t="shared" si="29"/>
        <v>0</v>
      </c>
      <c r="AF187" s="55">
        <f t="shared" si="30"/>
        <v>0</v>
      </c>
    </row>
    <row r="188" spans="1:32" ht="27.75">
      <c r="A188" s="116" t="s">
        <v>110</v>
      </c>
      <c r="B188" s="116"/>
      <c r="C188" s="7" t="s">
        <v>27</v>
      </c>
      <c r="D188" s="6">
        <v>0</v>
      </c>
      <c r="E188" s="6">
        <v>1</v>
      </c>
      <c r="F188" s="6">
        <v>13</v>
      </c>
      <c r="G188" s="6">
        <v>6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5</v>
      </c>
      <c r="S188" s="6">
        <v>1</v>
      </c>
      <c r="T188" s="6">
        <v>1</v>
      </c>
      <c r="U188" s="6">
        <v>0</v>
      </c>
      <c r="V188" s="6">
        <v>0</v>
      </c>
      <c r="W188" s="6">
        <v>1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55">
        <f t="shared" si="28"/>
        <v>19</v>
      </c>
      <c r="AE188" s="55">
        <f t="shared" si="29"/>
        <v>9</v>
      </c>
      <c r="AF188" s="55">
        <f t="shared" si="30"/>
        <v>28</v>
      </c>
    </row>
    <row r="189" spans="1:32" ht="27.75">
      <c r="A189" s="119" t="s">
        <v>0</v>
      </c>
      <c r="B189" s="121"/>
      <c r="C189" s="28" t="s">
        <v>314</v>
      </c>
      <c r="D189" s="30">
        <f>D183+D160+D147</f>
        <v>1</v>
      </c>
      <c r="E189" s="30">
        <f aca="true" t="shared" si="34" ref="E189:AC189">E183+E160+E147</f>
        <v>0</v>
      </c>
      <c r="F189" s="30">
        <f t="shared" si="34"/>
        <v>22</v>
      </c>
      <c r="G189" s="30">
        <f t="shared" si="34"/>
        <v>12</v>
      </c>
      <c r="H189" s="30">
        <f t="shared" si="34"/>
        <v>2</v>
      </c>
      <c r="I189" s="30">
        <f t="shared" si="34"/>
        <v>0</v>
      </c>
      <c r="J189" s="30">
        <f t="shared" si="34"/>
        <v>2</v>
      </c>
      <c r="K189" s="30">
        <f t="shared" si="34"/>
        <v>0</v>
      </c>
      <c r="L189" s="30">
        <f t="shared" si="34"/>
        <v>0</v>
      </c>
      <c r="M189" s="30">
        <f t="shared" si="34"/>
        <v>0</v>
      </c>
      <c r="N189" s="30">
        <f t="shared" si="34"/>
        <v>0</v>
      </c>
      <c r="O189" s="30">
        <f t="shared" si="34"/>
        <v>0</v>
      </c>
      <c r="P189" s="30">
        <f t="shared" si="34"/>
        <v>1</v>
      </c>
      <c r="Q189" s="30">
        <f t="shared" si="34"/>
        <v>1</v>
      </c>
      <c r="R189" s="30">
        <f t="shared" si="34"/>
        <v>3</v>
      </c>
      <c r="S189" s="30">
        <f t="shared" si="34"/>
        <v>0</v>
      </c>
      <c r="T189" s="30">
        <f t="shared" si="34"/>
        <v>5</v>
      </c>
      <c r="U189" s="30">
        <f t="shared" si="34"/>
        <v>0</v>
      </c>
      <c r="V189" s="30">
        <f t="shared" si="34"/>
        <v>1</v>
      </c>
      <c r="W189" s="30">
        <f t="shared" si="34"/>
        <v>0</v>
      </c>
      <c r="X189" s="30">
        <f t="shared" si="34"/>
        <v>0</v>
      </c>
      <c r="Y189" s="30">
        <f t="shared" si="34"/>
        <v>0</v>
      </c>
      <c r="Z189" s="30">
        <f t="shared" si="34"/>
        <v>0</v>
      </c>
      <c r="AA189" s="30">
        <f t="shared" si="34"/>
        <v>0</v>
      </c>
      <c r="AB189" s="30">
        <f t="shared" si="34"/>
        <v>0</v>
      </c>
      <c r="AC189" s="30">
        <f t="shared" si="34"/>
        <v>0</v>
      </c>
      <c r="AD189" s="55">
        <f t="shared" si="28"/>
        <v>37</v>
      </c>
      <c r="AE189" s="55">
        <f t="shared" si="29"/>
        <v>13</v>
      </c>
      <c r="AF189" s="55">
        <f t="shared" si="30"/>
        <v>50</v>
      </c>
    </row>
    <row r="190" spans="1:32" ht="27.75">
      <c r="A190" s="170"/>
      <c r="B190" s="171"/>
      <c r="C190" s="9" t="s">
        <v>27</v>
      </c>
      <c r="D190" s="5">
        <f aca="true" t="shared" si="35" ref="D190:AC190">D188+D186+D184+D181+D175+D161+D148+D145+D131+D129+D127+D111+D109+D107+D105+D103</f>
        <v>29</v>
      </c>
      <c r="E190" s="5">
        <f t="shared" si="35"/>
        <v>14</v>
      </c>
      <c r="F190" s="5">
        <f t="shared" si="35"/>
        <v>76</v>
      </c>
      <c r="G190" s="5">
        <f t="shared" si="35"/>
        <v>32</v>
      </c>
      <c r="H190" s="5">
        <f t="shared" si="35"/>
        <v>3</v>
      </c>
      <c r="I190" s="5">
        <f t="shared" si="35"/>
        <v>0</v>
      </c>
      <c r="J190" s="5">
        <f t="shared" si="35"/>
        <v>8</v>
      </c>
      <c r="K190" s="5">
        <f t="shared" si="35"/>
        <v>2</v>
      </c>
      <c r="L190" s="5">
        <f t="shared" si="35"/>
        <v>4</v>
      </c>
      <c r="M190" s="5">
        <f t="shared" si="35"/>
        <v>0</v>
      </c>
      <c r="N190" s="5">
        <f t="shared" si="35"/>
        <v>3</v>
      </c>
      <c r="O190" s="5">
        <f t="shared" si="35"/>
        <v>3</v>
      </c>
      <c r="P190" s="5">
        <f t="shared" si="35"/>
        <v>2</v>
      </c>
      <c r="Q190" s="5">
        <f t="shared" si="35"/>
        <v>6</v>
      </c>
      <c r="R190" s="5">
        <f t="shared" si="35"/>
        <v>20</v>
      </c>
      <c r="S190" s="5">
        <f t="shared" si="35"/>
        <v>12</v>
      </c>
      <c r="T190" s="5">
        <f t="shared" si="35"/>
        <v>14</v>
      </c>
      <c r="U190" s="5">
        <f t="shared" si="35"/>
        <v>4</v>
      </c>
      <c r="V190" s="5">
        <f t="shared" si="35"/>
        <v>3</v>
      </c>
      <c r="W190" s="5">
        <f t="shared" si="35"/>
        <v>1</v>
      </c>
      <c r="X190" s="5">
        <f t="shared" si="35"/>
        <v>1</v>
      </c>
      <c r="Y190" s="5">
        <f t="shared" si="35"/>
        <v>0</v>
      </c>
      <c r="Z190" s="5">
        <f t="shared" si="35"/>
        <v>2</v>
      </c>
      <c r="AA190" s="5">
        <f t="shared" si="35"/>
        <v>0</v>
      </c>
      <c r="AB190" s="5">
        <f t="shared" si="35"/>
        <v>0</v>
      </c>
      <c r="AC190" s="5">
        <f t="shared" si="35"/>
        <v>0</v>
      </c>
      <c r="AD190" s="55">
        <f t="shared" si="28"/>
        <v>165</v>
      </c>
      <c r="AE190" s="55">
        <f t="shared" si="29"/>
        <v>74</v>
      </c>
      <c r="AF190" s="55">
        <f t="shared" si="30"/>
        <v>239</v>
      </c>
    </row>
    <row r="191" spans="1:32" ht="27.75">
      <c r="A191" s="122"/>
      <c r="B191" s="124"/>
      <c r="C191" s="9" t="s">
        <v>68</v>
      </c>
      <c r="D191" s="5">
        <f aca="true" t="shared" si="36" ref="D191:AC191">D187+D185+D182+D176+D162+D149+D146+D132+D130+D128+D112+D110+D108+D106+D104</f>
        <v>3</v>
      </c>
      <c r="E191" s="5">
        <f t="shared" si="36"/>
        <v>0</v>
      </c>
      <c r="F191" s="5">
        <f t="shared" si="36"/>
        <v>15</v>
      </c>
      <c r="G191" s="5">
        <f t="shared" si="36"/>
        <v>5</v>
      </c>
      <c r="H191" s="5">
        <f t="shared" si="36"/>
        <v>0</v>
      </c>
      <c r="I191" s="5">
        <f t="shared" si="36"/>
        <v>1</v>
      </c>
      <c r="J191" s="5">
        <f t="shared" si="36"/>
        <v>1</v>
      </c>
      <c r="K191" s="5">
        <f t="shared" si="36"/>
        <v>1</v>
      </c>
      <c r="L191" s="5">
        <f t="shared" si="36"/>
        <v>2</v>
      </c>
      <c r="M191" s="5">
        <f t="shared" si="36"/>
        <v>0</v>
      </c>
      <c r="N191" s="5">
        <f t="shared" si="36"/>
        <v>0</v>
      </c>
      <c r="O191" s="5">
        <f t="shared" si="36"/>
        <v>0</v>
      </c>
      <c r="P191" s="5">
        <f t="shared" si="36"/>
        <v>2</v>
      </c>
      <c r="Q191" s="5">
        <f t="shared" si="36"/>
        <v>0</v>
      </c>
      <c r="R191" s="5">
        <f t="shared" si="36"/>
        <v>3</v>
      </c>
      <c r="S191" s="5">
        <f t="shared" si="36"/>
        <v>0</v>
      </c>
      <c r="T191" s="5">
        <f t="shared" si="36"/>
        <v>2</v>
      </c>
      <c r="U191" s="5">
        <f t="shared" si="36"/>
        <v>0</v>
      </c>
      <c r="V191" s="5">
        <f t="shared" si="36"/>
        <v>0</v>
      </c>
      <c r="W191" s="5">
        <f t="shared" si="36"/>
        <v>0</v>
      </c>
      <c r="X191" s="5">
        <f t="shared" si="36"/>
        <v>0</v>
      </c>
      <c r="Y191" s="5">
        <f t="shared" si="36"/>
        <v>0</v>
      </c>
      <c r="Z191" s="5">
        <f t="shared" si="36"/>
        <v>0</v>
      </c>
      <c r="AA191" s="5">
        <f t="shared" si="36"/>
        <v>0</v>
      </c>
      <c r="AB191" s="5">
        <f t="shared" si="36"/>
        <v>0</v>
      </c>
      <c r="AC191" s="5">
        <f t="shared" si="36"/>
        <v>0</v>
      </c>
      <c r="AD191" s="55">
        <f t="shared" si="28"/>
        <v>28</v>
      </c>
      <c r="AE191" s="55">
        <f t="shared" si="29"/>
        <v>7</v>
      </c>
      <c r="AF191" s="55">
        <f t="shared" si="30"/>
        <v>35</v>
      </c>
    </row>
    <row r="192" spans="1:32" ht="27.75">
      <c r="A192" s="85" t="s">
        <v>317</v>
      </c>
      <c r="B192" s="169"/>
      <c r="C192" s="86"/>
      <c r="D192" s="30">
        <f>D189+D190+D191</f>
        <v>33</v>
      </c>
      <c r="E192" s="30">
        <f aca="true" t="shared" si="37" ref="E192:AC192">E189+E190+E191</f>
        <v>14</v>
      </c>
      <c r="F192" s="30">
        <f t="shared" si="37"/>
        <v>113</v>
      </c>
      <c r="G192" s="30">
        <f t="shared" si="37"/>
        <v>49</v>
      </c>
      <c r="H192" s="30">
        <f t="shared" si="37"/>
        <v>5</v>
      </c>
      <c r="I192" s="30">
        <f t="shared" si="37"/>
        <v>1</v>
      </c>
      <c r="J192" s="30">
        <f t="shared" si="37"/>
        <v>11</v>
      </c>
      <c r="K192" s="30">
        <f t="shared" si="37"/>
        <v>3</v>
      </c>
      <c r="L192" s="30">
        <f t="shared" si="37"/>
        <v>6</v>
      </c>
      <c r="M192" s="30">
        <f t="shared" si="37"/>
        <v>0</v>
      </c>
      <c r="N192" s="30">
        <f t="shared" si="37"/>
        <v>3</v>
      </c>
      <c r="O192" s="30">
        <f t="shared" si="37"/>
        <v>3</v>
      </c>
      <c r="P192" s="30">
        <f t="shared" si="37"/>
        <v>5</v>
      </c>
      <c r="Q192" s="30">
        <f t="shared" si="37"/>
        <v>7</v>
      </c>
      <c r="R192" s="30">
        <f t="shared" si="37"/>
        <v>26</v>
      </c>
      <c r="S192" s="30">
        <f t="shared" si="37"/>
        <v>12</v>
      </c>
      <c r="T192" s="30">
        <f t="shared" si="37"/>
        <v>21</v>
      </c>
      <c r="U192" s="30">
        <f t="shared" si="37"/>
        <v>4</v>
      </c>
      <c r="V192" s="30">
        <f t="shared" si="37"/>
        <v>4</v>
      </c>
      <c r="W192" s="30">
        <f t="shared" si="37"/>
        <v>1</v>
      </c>
      <c r="X192" s="30">
        <f t="shared" si="37"/>
        <v>1</v>
      </c>
      <c r="Y192" s="30">
        <f t="shared" si="37"/>
        <v>0</v>
      </c>
      <c r="Z192" s="30">
        <f t="shared" si="37"/>
        <v>2</v>
      </c>
      <c r="AA192" s="30">
        <f t="shared" si="37"/>
        <v>0</v>
      </c>
      <c r="AB192" s="30">
        <f t="shared" si="37"/>
        <v>0</v>
      </c>
      <c r="AC192" s="30">
        <f t="shared" si="37"/>
        <v>0</v>
      </c>
      <c r="AD192" s="55">
        <f t="shared" si="28"/>
        <v>230</v>
      </c>
      <c r="AE192" s="55">
        <f t="shared" si="29"/>
        <v>94</v>
      </c>
      <c r="AF192" s="55">
        <f t="shared" si="30"/>
        <v>324</v>
      </c>
    </row>
  </sheetData>
  <sheetProtection/>
  <mergeCells count="131">
    <mergeCell ref="A192:C192"/>
    <mergeCell ref="A189:B191"/>
    <mergeCell ref="A91:B93"/>
    <mergeCell ref="A183:B185"/>
    <mergeCell ref="B160:B162"/>
    <mergeCell ref="A147:B149"/>
    <mergeCell ref="A107:B108"/>
    <mergeCell ref="A109:B110"/>
    <mergeCell ref="A111:B112"/>
    <mergeCell ref="C101:C102"/>
    <mergeCell ref="R101:S101"/>
    <mergeCell ref="T101:U101"/>
    <mergeCell ref="X101:Y101"/>
    <mergeCell ref="J101:K101"/>
    <mergeCell ref="L101:M101"/>
    <mergeCell ref="N101:O101"/>
    <mergeCell ref="A1:AF2"/>
    <mergeCell ref="A131:B132"/>
    <mergeCell ref="A129:B130"/>
    <mergeCell ref="AD101:AF101"/>
    <mergeCell ref="A103:B104"/>
    <mergeCell ref="A105:B106"/>
    <mergeCell ref="A99:AF100"/>
    <mergeCell ref="F101:G101"/>
    <mergeCell ref="H101:I101"/>
    <mergeCell ref="A101:B102"/>
    <mergeCell ref="D101:E101"/>
    <mergeCell ref="P101:Q101"/>
    <mergeCell ref="Z101:AA101"/>
    <mergeCell ref="AB101:AC101"/>
    <mergeCell ref="V101:W101"/>
    <mergeCell ref="A188:B188"/>
    <mergeCell ref="B113:B114"/>
    <mergeCell ref="B115:B116"/>
    <mergeCell ref="B117:B118"/>
    <mergeCell ref="B119:B120"/>
    <mergeCell ref="A177:A182"/>
    <mergeCell ref="A163:A176"/>
    <mergeCell ref="B167:B168"/>
    <mergeCell ref="B169:B170"/>
    <mergeCell ref="B171:B172"/>
    <mergeCell ref="B173:B174"/>
    <mergeCell ref="B163:B164"/>
    <mergeCell ref="B165:B166"/>
    <mergeCell ref="B179:B180"/>
    <mergeCell ref="B181:B182"/>
    <mergeCell ref="B121:B122"/>
    <mergeCell ref="A186:B187"/>
    <mergeCell ref="A113:A128"/>
    <mergeCell ref="A150:A162"/>
    <mergeCell ref="A133:A146"/>
    <mergeCell ref="B123:B124"/>
    <mergeCell ref="B125:B126"/>
    <mergeCell ref="B127:B128"/>
    <mergeCell ref="B133:B134"/>
    <mergeCell ref="B135:B136"/>
    <mergeCell ref="B137:B138"/>
    <mergeCell ref="B139:B140"/>
    <mergeCell ref="B141:B142"/>
    <mergeCell ref="B143:B144"/>
    <mergeCell ref="B145:B146"/>
    <mergeCell ref="B150:B151"/>
    <mergeCell ref="B152:B153"/>
    <mergeCell ref="B154:B155"/>
    <mergeCell ref="B156:B157"/>
    <mergeCell ref="B158:B159"/>
    <mergeCell ref="B175:B176"/>
    <mergeCell ref="B177:B178"/>
    <mergeCell ref="A3:B4"/>
    <mergeCell ref="C3:C4"/>
    <mergeCell ref="A13:B14"/>
    <mergeCell ref="A15:A30"/>
    <mergeCell ref="B15:B16"/>
    <mergeCell ref="B17:B18"/>
    <mergeCell ref="X3:Y3"/>
    <mergeCell ref="Z3:AA3"/>
    <mergeCell ref="D3:E3"/>
    <mergeCell ref="F3:G3"/>
    <mergeCell ref="H3:I3"/>
    <mergeCell ref="J3:K3"/>
    <mergeCell ref="L3:M3"/>
    <mergeCell ref="N3:O3"/>
    <mergeCell ref="AB3:AC3"/>
    <mergeCell ref="AD3:AF3"/>
    <mergeCell ref="A5:B6"/>
    <mergeCell ref="A7:B8"/>
    <mergeCell ref="A9:B10"/>
    <mergeCell ref="A11:B12"/>
    <mergeCell ref="P3:Q3"/>
    <mergeCell ref="R3:S3"/>
    <mergeCell ref="T3:U3"/>
    <mergeCell ref="V3:W3"/>
    <mergeCell ref="B47:B48"/>
    <mergeCell ref="B19:B20"/>
    <mergeCell ref="B21:B22"/>
    <mergeCell ref="B23:B24"/>
    <mergeCell ref="B25:B26"/>
    <mergeCell ref="B27:B28"/>
    <mergeCell ref="B29:B30"/>
    <mergeCell ref="A49:B51"/>
    <mergeCell ref="A31:B32"/>
    <mergeCell ref="A33:B34"/>
    <mergeCell ref="A35:A48"/>
    <mergeCell ref="B35:B36"/>
    <mergeCell ref="B37:B38"/>
    <mergeCell ref="B39:B40"/>
    <mergeCell ref="B41:B42"/>
    <mergeCell ref="B43:B44"/>
    <mergeCell ref="B45:B46"/>
    <mergeCell ref="A52:A64"/>
    <mergeCell ref="B52:B53"/>
    <mergeCell ref="B54:B55"/>
    <mergeCell ref="B56:B57"/>
    <mergeCell ref="B58:B59"/>
    <mergeCell ref="B60:B61"/>
    <mergeCell ref="B62:B64"/>
    <mergeCell ref="A65:A78"/>
    <mergeCell ref="B65:B66"/>
    <mergeCell ref="B67:B68"/>
    <mergeCell ref="B69:B70"/>
    <mergeCell ref="B71:B72"/>
    <mergeCell ref="B73:B74"/>
    <mergeCell ref="B75:B76"/>
    <mergeCell ref="B77:B78"/>
    <mergeCell ref="A90:B90"/>
    <mergeCell ref="A79:A84"/>
    <mergeCell ref="B79:B80"/>
    <mergeCell ref="B81:B82"/>
    <mergeCell ref="B83:B84"/>
    <mergeCell ref="A88:B89"/>
    <mergeCell ref="A85:B87"/>
  </mergeCells>
  <printOptions horizontalCentered="1" verticalCentered="1"/>
  <pageMargins left="0.31496062992125984" right="0.2755905511811024" top="0.3937007874015748" bottom="0.31496062992125984" header="0.31496062992125984" footer="0.31496062992125984"/>
  <pageSetup horizontalDpi="600" verticalDpi="600" orientation="landscape" scale="80" r:id="rId1"/>
  <rowBreaks count="1" manualBreakCount="1">
    <brk id="2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G72"/>
  <sheetViews>
    <sheetView rightToLeft="1" zoomScale="85" zoomScaleNormal="85" zoomScalePageLayoutView="0" workbookViewId="0" topLeftCell="B1">
      <selection activeCell="D28" sqref="D28"/>
    </sheetView>
  </sheetViews>
  <sheetFormatPr defaultColWidth="9.00390625" defaultRowHeight="15"/>
  <cols>
    <col min="1" max="1" width="8.140625" style="12" bestFit="1" customWidth="1"/>
    <col min="2" max="2" width="19.421875" style="12" bestFit="1" customWidth="1"/>
    <col min="3" max="3" width="7.421875" style="12" bestFit="1" customWidth="1"/>
    <col min="4" max="4" width="10.140625" style="12" customWidth="1"/>
    <col min="5" max="5" width="8.7109375" style="12" customWidth="1"/>
    <col min="6" max="6" width="9.28125" style="12" customWidth="1"/>
    <col min="7" max="7" width="9.57421875" style="12" customWidth="1"/>
    <col min="8" max="8" width="10.140625" style="12" customWidth="1"/>
    <col min="9" max="9" width="6.8515625" style="12" customWidth="1"/>
    <col min="10" max="10" width="9.57421875" style="12" customWidth="1"/>
    <col min="11" max="11" width="6.8515625" style="12" customWidth="1"/>
    <col min="12" max="12" width="7.00390625" style="12" customWidth="1"/>
    <col min="13" max="13" width="10.8515625" style="12" customWidth="1"/>
    <col min="14" max="14" width="6.140625" style="12" bestFit="1" customWidth="1"/>
    <col min="15" max="15" width="8.140625" style="12" customWidth="1"/>
    <col min="16" max="16" width="6.140625" style="12" bestFit="1" customWidth="1"/>
    <col min="17" max="17" width="7.8515625" style="12" customWidth="1"/>
    <col min="18" max="18" width="11.421875" style="12" customWidth="1"/>
    <col min="19" max="19" width="9.7109375" style="12" customWidth="1"/>
    <col min="20" max="20" width="9.140625" style="12" customWidth="1"/>
    <col min="21" max="21" width="9.7109375" style="12" customWidth="1"/>
    <col min="22" max="25" width="7.421875" style="12" bestFit="1" customWidth="1"/>
    <col min="26" max="27" width="5.28125" style="12" customWidth="1"/>
    <col min="28" max="29" width="5.7109375" style="12" customWidth="1"/>
    <col min="30" max="30" width="10.421875" style="12" customWidth="1"/>
    <col min="31" max="32" width="10.00390625" style="12" customWidth="1"/>
    <col min="33" max="16384" width="9.00390625" style="12" customWidth="1"/>
  </cols>
  <sheetData>
    <row r="1" spans="1:8" ht="27.75">
      <c r="A1" s="190" t="s">
        <v>252</v>
      </c>
      <c r="B1" s="190"/>
      <c r="C1" s="190"/>
      <c r="D1" s="190"/>
      <c r="E1" s="190"/>
      <c r="F1" s="190"/>
      <c r="G1" s="190"/>
      <c r="H1" s="190"/>
    </row>
    <row r="2" spans="1:8" ht="27.75">
      <c r="A2" s="109" t="s">
        <v>5</v>
      </c>
      <c r="B2" s="109" t="s">
        <v>85</v>
      </c>
      <c r="C2" s="109" t="s">
        <v>196</v>
      </c>
      <c r="D2" s="109"/>
      <c r="E2" s="109"/>
      <c r="F2" s="109" t="s">
        <v>195</v>
      </c>
      <c r="G2" s="109"/>
      <c r="H2" s="109"/>
    </row>
    <row r="3" spans="1:8" ht="27.75">
      <c r="A3" s="109"/>
      <c r="B3" s="109"/>
      <c r="C3" s="55" t="s">
        <v>149</v>
      </c>
      <c r="D3" s="55" t="s">
        <v>150</v>
      </c>
      <c r="E3" s="5" t="s">
        <v>24</v>
      </c>
      <c r="F3" s="55" t="s">
        <v>149</v>
      </c>
      <c r="G3" s="55" t="s">
        <v>150</v>
      </c>
      <c r="H3" s="41" t="s">
        <v>24</v>
      </c>
    </row>
    <row r="4" spans="1:8" ht="27.75">
      <c r="A4" s="109" t="s">
        <v>86</v>
      </c>
      <c r="B4" s="13" t="s">
        <v>112</v>
      </c>
      <c r="C4" s="13">
        <v>139</v>
      </c>
      <c r="D4" s="13">
        <v>230</v>
      </c>
      <c r="E4" s="5">
        <f>D4+C4</f>
        <v>369</v>
      </c>
      <c r="F4" s="43">
        <v>440</v>
      </c>
      <c r="G4" s="43">
        <v>718</v>
      </c>
      <c r="H4" s="41">
        <f>G4+F4</f>
        <v>1158</v>
      </c>
    </row>
    <row r="5" spans="1:8" ht="27.75">
      <c r="A5" s="109"/>
      <c r="B5" s="13" t="s">
        <v>131</v>
      </c>
      <c r="C5" s="13">
        <v>381</v>
      </c>
      <c r="D5" s="13">
        <v>437</v>
      </c>
      <c r="E5" s="5">
        <f aca="true" t="shared" si="0" ref="E5:E11">D5+C5</f>
        <v>818</v>
      </c>
      <c r="F5" s="43">
        <v>999</v>
      </c>
      <c r="G5" s="43">
        <v>1304</v>
      </c>
      <c r="H5" s="41">
        <f aca="true" t="shared" si="1" ref="H5:H11">G5+F5</f>
        <v>2303</v>
      </c>
    </row>
    <row r="6" spans="1:8" ht="27.75">
      <c r="A6" s="109" t="s">
        <v>87</v>
      </c>
      <c r="B6" s="13" t="s">
        <v>113</v>
      </c>
      <c r="C6" s="13">
        <v>1008</v>
      </c>
      <c r="D6" s="13">
        <v>522</v>
      </c>
      <c r="E6" s="5">
        <f t="shared" si="0"/>
        <v>1530</v>
      </c>
      <c r="F6" s="43">
        <v>2841</v>
      </c>
      <c r="G6" s="43">
        <v>1467</v>
      </c>
      <c r="H6" s="41">
        <f t="shared" si="1"/>
        <v>4308</v>
      </c>
    </row>
    <row r="7" spans="1:8" ht="27.75">
      <c r="A7" s="109"/>
      <c r="B7" s="13" t="s">
        <v>114</v>
      </c>
      <c r="C7" s="13">
        <v>0</v>
      </c>
      <c r="D7" s="13">
        <v>0</v>
      </c>
      <c r="E7" s="5">
        <f t="shared" si="0"/>
        <v>0</v>
      </c>
      <c r="F7" s="43">
        <v>131</v>
      </c>
      <c r="G7" s="43">
        <v>131</v>
      </c>
      <c r="H7" s="41">
        <f t="shared" si="1"/>
        <v>262</v>
      </c>
    </row>
    <row r="8" spans="1:8" ht="27.75">
      <c r="A8" s="109"/>
      <c r="B8" s="13" t="s">
        <v>130</v>
      </c>
      <c r="C8" s="13">
        <v>87</v>
      </c>
      <c r="D8" s="13">
        <v>55</v>
      </c>
      <c r="E8" s="5">
        <f t="shared" si="0"/>
        <v>142</v>
      </c>
      <c r="F8" s="43">
        <v>353</v>
      </c>
      <c r="G8" s="43">
        <v>217</v>
      </c>
      <c r="H8" s="41">
        <f t="shared" si="1"/>
        <v>570</v>
      </c>
    </row>
    <row r="9" spans="1:8" ht="27.75">
      <c r="A9" s="191" t="s">
        <v>79</v>
      </c>
      <c r="B9" s="191"/>
      <c r="C9" s="13">
        <v>0</v>
      </c>
      <c r="D9" s="13">
        <v>0</v>
      </c>
      <c r="E9" s="5">
        <f t="shared" si="0"/>
        <v>0</v>
      </c>
      <c r="F9" s="43">
        <v>937</v>
      </c>
      <c r="G9" s="43">
        <v>753</v>
      </c>
      <c r="H9" s="41">
        <f t="shared" si="1"/>
        <v>1690</v>
      </c>
    </row>
    <row r="10" spans="1:8" ht="27.75">
      <c r="A10" s="188" t="s">
        <v>84</v>
      </c>
      <c r="B10" s="189"/>
      <c r="C10" s="13">
        <v>986</v>
      </c>
      <c r="D10" s="13">
        <v>276</v>
      </c>
      <c r="E10" s="5">
        <f t="shared" si="0"/>
        <v>1262</v>
      </c>
      <c r="F10" s="43">
        <v>15256</v>
      </c>
      <c r="G10" s="43">
        <v>10813</v>
      </c>
      <c r="H10" s="41">
        <f t="shared" si="1"/>
        <v>26069</v>
      </c>
    </row>
    <row r="11" spans="1:8" ht="27.75">
      <c r="A11" s="109" t="s">
        <v>0</v>
      </c>
      <c r="B11" s="109"/>
      <c r="C11" s="5">
        <f>SUM(C4:C10)</f>
        <v>2601</v>
      </c>
      <c r="D11" s="55">
        <f>SUM(D4:D10)</f>
        <v>1520</v>
      </c>
      <c r="E11" s="55">
        <f t="shared" si="0"/>
        <v>4121</v>
      </c>
      <c r="F11" s="41">
        <f>SUM(F4:F10)</f>
        <v>20957</v>
      </c>
      <c r="G11" s="41">
        <f>SUM(G4:G10)</f>
        <v>15403</v>
      </c>
      <c r="H11" s="41">
        <f t="shared" si="1"/>
        <v>36360</v>
      </c>
    </row>
    <row r="15" spans="1:29" ht="42.75" customHeight="1">
      <c r="A15" s="190" t="s">
        <v>199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/>
      <c r="W15"/>
      <c r="X15"/>
      <c r="Y15"/>
      <c r="Z15"/>
      <c r="AA15"/>
      <c r="AB15"/>
      <c r="AC15"/>
    </row>
    <row r="16" spans="1:29" ht="27.75">
      <c r="A16" s="109" t="s">
        <v>5</v>
      </c>
      <c r="B16" s="109" t="s">
        <v>85</v>
      </c>
      <c r="C16" s="109" t="s">
        <v>126</v>
      </c>
      <c r="D16" s="109"/>
      <c r="E16" s="109"/>
      <c r="F16" s="109"/>
      <c r="G16" s="109" t="s">
        <v>127</v>
      </c>
      <c r="H16" s="109"/>
      <c r="I16" s="109"/>
      <c r="J16" s="109"/>
      <c r="K16" s="109" t="s">
        <v>200</v>
      </c>
      <c r="L16" s="109"/>
      <c r="M16" s="109"/>
      <c r="N16" s="109"/>
      <c r="O16" s="109" t="s">
        <v>201</v>
      </c>
      <c r="P16" s="109"/>
      <c r="Q16" s="109"/>
      <c r="R16" s="109"/>
      <c r="S16" s="119" t="s">
        <v>0</v>
      </c>
      <c r="T16" s="120"/>
      <c r="U16" s="121"/>
      <c r="V16"/>
      <c r="W16"/>
      <c r="X16"/>
      <c r="Y16"/>
      <c r="Z16"/>
      <c r="AA16"/>
      <c r="AB16"/>
      <c r="AC16"/>
    </row>
    <row r="17" spans="1:21" ht="27.75">
      <c r="A17" s="109"/>
      <c r="B17" s="109"/>
      <c r="C17" s="109" t="s">
        <v>1</v>
      </c>
      <c r="D17" s="109"/>
      <c r="E17" s="109" t="s">
        <v>202</v>
      </c>
      <c r="F17" s="109"/>
      <c r="G17" s="109" t="s">
        <v>142</v>
      </c>
      <c r="H17" s="109"/>
      <c r="I17" s="109" t="s">
        <v>202</v>
      </c>
      <c r="J17" s="109"/>
      <c r="K17" s="109" t="s">
        <v>142</v>
      </c>
      <c r="L17" s="109"/>
      <c r="M17" s="109" t="s">
        <v>202</v>
      </c>
      <c r="N17" s="109"/>
      <c r="O17" s="109" t="s">
        <v>142</v>
      </c>
      <c r="P17" s="109"/>
      <c r="Q17" s="109" t="s">
        <v>202</v>
      </c>
      <c r="R17" s="109"/>
      <c r="S17" s="122"/>
      <c r="T17" s="123"/>
      <c r="U17" s="124"/>
    </row>
    <row r="18" spans="1:21" ht="27.75">
      <c r="A18" s="109"/>
      <c r="B18" s="109"/>
      <c r="C18" s="5" t="s">
        <v>149</v>
      </c>
      <c r="D18" s="5" t="s">
        <v>150</v>
      </c>
      <c r="E18" s="5" t="s">
        <v>149</v>
      </c>
      <c r="F18" s="5" t="s">
        <v>150</v>
      </c>
      <c r="G18" s="5" t="s">
        <v>149</v>
      </c>
      <c r="H18" s="5" t="s">
        <v>150</v>
      </c>
      <c r="I18" s="5" t="s">
        <v>149</v>
      </c>
      <c r="J18" s="5" t="s">
        <v>150</v>
      </c>
      <c r="K18" s="5" t="s">
        <v>149</v>
      </c>
      <c r="L18" s="5" t="s">
        <v>150</v>
      </c>
      <c r="M18" s="5" t="s">
        <v>149</v>
      </c>
      <c r="N18" s="5" t="s">
        <v>150</v>
      </c>
      <c r="O18" s="5" t="s">
        <v>149</v>
      </c>
      <c r="P18" s="5" t="s">
        <v>150</v>
      </c>
      <c r="Q18" s="5" t="s">
        <v>149</v>
      </c>
      <c r="R18" s="5" t="s">
        <v>150</v>
      </c>
      <c r="S18" s="5" t="s">
        <v>149</v>
      </c>
      <c r="T18" s="5" t="s">
        <v>150</v>
      </c>
      <c r="U18" s="5" t="s">
        <v>24</v>
      </c>
    </row>
    <row r="19" spans="1:21" ht="27.75">
      <c r="A19" s="109" t="s">
        <v>86</v>
      </c>
      <c r="B19" s="13" t="s">
        <v>112</v>
      </c>
      <c r="C19" s="13">
        <v>139</v>
      </c>
      <c r="D19" s="13">
        <v>230</v>
      </c>
      <c r="E19" s="13">
        <v>183</v>
      </c>
      <c r="F19" s="13">
        <v>239</v>
      </c>
      <c r="G19" s="13">
        <v>88</v>
      </c>
      <c r="H19" s="13">
        <v>187</v>
      </c>
      <c r="I19" s="13">
        <v>29</v>
      </c>
      <c r="J19" s="13">
        <v>58</v>
      </c>
      <c r="K19" s="13">
        <v>1</v>
      </c>
      <c r="L19" s="13">
        <v>4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5">
        <f>C19+E19+G19+I19+K19+M19+O19+Q19</f>
        <v>440</v>
      </c>
      <c r="T19" s="41">
        <f>D19+F19+H19+J19+L19+N19+P19+R19</f>
        <v>718</v>
      </c>
      <c r="U19" s="5">
        <f>T19+S19</f>
        <v>1158</v>
      </c>
    </row>
    <row r="20" spans="1:21" ht="27.75">
      <c r="A20" s="109"/>
      <c r="B20" s="13" t="s">
        <v>131</v>
      </c>
      <c r="C20" s="13">
        <v>381</v>
      </c>
      <c r="D20" s="13">
        <v>437</v>
      </c>
      <c r="E20" s="13">
        <v>411</v>
      </c>
      <c r="F20" s="13">
        <v>481</v>
      </c>
      <c r="G20" s="13">
        <v>96</v>
      </c>
      <c r="H20" s="13">
        <v>247</v>
      </c>
      <c r="I20" s="13">
        <v>111</v>
      </c>
      <c r="J20" s="13">
        <v>139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41">
        <f aca="true" t="shared" si="2" ref="S20:S26">C20+E20+G20+I20+K20+M20+O20+Q20</f>
        <v>999</v>
      </c>
      <c r="T20" s="41">
        <f aca="true" t="shared" si="3" ref="T20:T26">D20+F20+H20+J20+L20+N20+P20+R20</f>
        <v>1304</v>
      </c>
      <c r="U20" s="41">
        <f aca="true" t="shared" si="4" ref="U20:U26">T20+S20</f>
        <v>2303</v>
      </c>
    </row>
    <row r="21" spans="1:21" ht="27.75">
      <c r="A21" s="109" t="s">
        <v>87</v>
      </c>
      <c r="B21" s="13" t="s">
        <v>113</v>
      </c>
      <c r="C21" s="13">
        <v>1008</v>
      </c>
      <c r="D21" s="13">
        <v>522</v>
      </c>
      <c r="E21" s="13">
        <v>504</v>
      </c>
      <c r="F21" s="13">
        <v>261</v>
      </c>
      <c r="G21" s="13">
        <v>293</v>
      </c>
      <c r="H21" s="13">
        <v>140</v>
      </c>
      <c r="I21" s="13">
        <v>588</v>
      </c>
      <c r="J21" s="13">
        <v>280</v>
      </c>
      <c r="K21" s="13">
        <v>129</v>
      </c>
      <c r="L21" s="13">
        <v>71</v>
      </c>
      <c r="M21" s="13">
        <v>259</v>
      </c>
      <c r="N21" s="13">
        <v>142</v>
      </c>
      <c r="O21" s="13">
        <v>20</v>
      </c>
      <c r="P21" s="13">
        <v>17</v>
      </c>
      <c r="Q21" s="13">
        <v>40</v>
      </c>
      <c r="R21" s="13">
        <v>34</v>
      </c>
      <c r="S21" s="41">
        <f t="shared" si="2"/>
        <v>2841</v>
      </c>
      <c r="T21" s="41">
        <f t="shared" si="3"/>
        <v>1467</v>
      </c>
      <c r="U21" s="41">
        <f t="shared" si="4"/>
        <v>4308</v>
      </c>
    </row>
    <row r="22" spans="1:21" ht="27.75">
      <c r="A22" s="109"/>
      <c r="B22" s="13" t="s">
        <v>114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65</v>
      </c>
      <c r="P22" s="13">
        <v>43</v>
      </c>
      <c r="Q22" s="13">
        <v>66</v>
      </c>
      <c r="R22" s="13">
        <v>88</v>
      </c>
      <c r="S22" s="41">
        <f t="shared" si="2"/>
        <v>131</v>
      </c>
      <c r="T22" s="41">
        <f t="shared" si="3"/>
        <v>131</v>
      </c>
      <c r="U22" s="41">
        <f t="shared" si="4"/>
        <v>262</v>
      </c>
    </row>
    <row r="23" spans="1:21" ht="27.75">
      <c r="A23" s="109"/>
      <c r="B23" s="13" t="s">
        <v>130</v>
      </c>
      <c r="C23" s="13">
        <v>87</v>
      </c>
      <c r="D23" s="13">
        <v>55</v>
      </c>
      <c r="E23" s="13">
        <v>168</v>
      </c>
      <c r="F23" s="13">
        <v>85</v>
      </c>
      <c r="G23" s="13">
        <v>32</v>
      </c>
      <c r="H23" s="13">
        <v>30</v>
      </c>
      <c r="I23" s="13">
        <v>66</v>
      </c>
      <c r="J23" s="13">
        <v>47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41">
        <f t="shared" si="2"/>
        <v>353</v>
      </c>
      <c r="T23" s="41">
        <f t="shared" si="3"/>
        <v>217</v>
      </c>
      <c r="U23" s="41">
        <f t="shared" si="4"/>
        <v>570</v>
      </c>
    </row>
    <row r="24" spans="1:21" ht="27.75">
      <c r="A24" s="191" t="s">
        <v>79</v>
      </c>
      <c r="B24" s="191"/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128</v>
      </c>
      <c r="L24" s="13">
        <v>24</v>
      </c>
      <c r="M24" s="13">
        <v>257</v>
      </c>
      <c r="N24" s="13">
        <v>48</v>
      </c>
      <c r="O24" s="13">
        <v>184</v>
      </c>
      <c r="P24" s="13">
        <v>227</v>
      </c>
      <c r="Q24" s="13">
        <v>368</v>
      </c>
      <c r="R24" s="13">
        <v>454</v>
      </c>
      <c r="S24" s="41">
        <f t="shared" si="2"/>
        <v>937</v>
      </c>
      <c r="T24" s="41">
        <f t="shared" si="3"/>
        <v>753</v>
      </c>
      <c r="U24" s="41">
        <f t="shared" si="4"/>
        <v>1690</v>
      </c>
    </row>
    <row r="25" spans="1:21" ht="27.75">
      <c r="A25" s="188" t="s">
        <v>319</v>
      </c>
      <c r="B25" s="189"/>
      <c r="C25" s="13">
        <v>986</v>
      </c>
      <c r="D25" s="13">
        <v>276</v>
      </c>
      <c r="E25" s="13">
        <v>2671</v>
      </c>
      <c r="F25" s="13">
        <v>645</v>
      </c>
      <c r="G25" s="13">
        <v>3660</v>
      </c>
      <c r="H25" s="13">
        <v>1048</v>
      </c>
      <c r="I25" s="13">
        <v>3110</v>
      </c>
      <c r="J25" s="13">
        <v>4722</v>
      </c>
      <c r="K25" s="13">
        <v>2343</v>
      </c>
      <c r="L25" s="13">
        <v>612</v>
      </c>
      <c r="M25" s="13">
        <v>1500</v>
      </c>
      <c r="N25" s="13">
        <v>2360</v>
      </c>
      <c r="O25" s="13">
        <v>920</v>
      </c>
      <c r="P25" s="13">
        <v>822</v>
      </c>
      <c r="Q25" s="13">
        <v>66</v>
      </c>
      <c r="R25" s="13">
        <v>328</v>
      </c>
      <c r="S25" s="41">
        <f t="shared" si="2"/>
        <v>15256</v>
      </c>
      <c r="T25" s="41">
        <f t="shared" si="3"/>
        <v>10813</v>
      </c>
      <c r="U25" s="41">
        <f t="shared" si="4"/>
        <v>26069</v>
      </c>
    </row>
    <row r="26" spans="1:21" ht="27.75">
      <c r="A26" s="109" t="s">
        <v>0</v>
      </c>
      <c r="B26" s="109"/>
      <c r="C26" s="5">
        <f>SUM(C19:C25)</f>
        <v>2601</v>
      </c>
      <c r="D26" s="41">
        <f aca="true" t="shared" si="5" ref="D26:R26">SUM(D19:D25)</f>
        <v>1520</v>
      </c>
      <c r="E26" s="41">
        <f t="shared" si="5"/>
        <v>3937</v>
      </c>
      <c r="F26" s="41">
        <f t="shared" si="5"/>
        <v>1711</v>
      </c>
      <c r="G26" s="41">
        <f t="shared" si="5"/>
        <v>4169</v>
      </c>
      <c r="H26" s="41">
        <f t="shared" si="5"/>
        <v>1652</v>
      </c>
      <c r="I26" s="41">
        <f t="shared" si="5"/>
        <v>3904</v>
      </c>
      <c r="J26" s="41">
        <f t="shared" si="5"/>
        <v>5246</v>
      </c>
      <c r="K26" s="41">
        <f t="shared" si="5"/>
        <v>2601</v>
      </c>
      <c r="L26" s="41">
        <f t="shared" si="5"/>
        <v>711</v>
      </c>
      <c r="M26" s="41">
        <f t="shared" si="5"/>
        <v>2016</v>
      </c>
      <c r="N26" s="41">
        <f t="shared" si="5"/>
        <v>2550</v>
      </c>
      <c r="O26" s="41">
        <f t="shared" si="5"/>
        <v>1189</v>
      </c>
      <c r="P26" s="41">
        <f t="shared" si="5"/>
        <v>1109</v>
      </c>
      <c r="Q26" s="41">
        <f t="shared" si="5"/>
        <v>540</v>
      </c>
      <c r="R26" s="41">
        <f t="shared" si="5"/>
        <v>904</v>
      </c>
      <c r="S26" s="41">
        <f t="shared" si="2"/>
        <v>20957</v>
      </c>
      <c r="T26" s="41">
        <f t="shared" si="3"/>
        <v>15403</v>
      </c>
      <c r="U26" s="41">
        <f t="shared" si="4"/>
        <v>36360</v>
      </c>
    </row>
    <row r="27" spans="1:23" ht="27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27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27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ht="27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27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0" ht="27.75">
      <c r="A32" s="190" t="s">
        <v>263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</row>
    <row r="33" spans="1:20" ht="27.75">
      <c r="A33" s="109" t="s">
        <v>5</v>
      </c>
      <c r="B33" s="119" t="s">
        <v>85</v>
      </c>
      <c r="C33" s="121"/>
      <c r="D33" s="109" t="s">
        <v>6</v>
      </c>
      <c r="E33" s="109"/>
      <c r="F33" s="109" t="s">
        <v>197</v>
      </c>
      <c r="G33" s="109"/>
      <c r="H33" s="109" t="s">
        <v>198</v>
      </c>
      <c r="I33" s="109"/>
      <c r="J33" s="109" t="s">
        <v>116</v>
      </c>
      <c r="K33" s="109"/>
      <c r="L33" s="109" t="s">
        <v>117</v>
      </c>
      <c r="M33" s="109"/>
      <c r="N33" s="109" t="s">
        <v>133</v>
      </c>
      <c r="O33" s="109"/>
      <c r="P33" s="109" t="s">
        <v>26</v>
      </c>
      <c r="Q33" s="109"/>
      <c r="R33" s="85" t="s">
        <v>0</v>
      </c>
      <c r="S33" s="169"/>
      <c r="T33" s="86"/>
    </row>
    <row r="34" spans="1:20" ht="27.75">
      <c r="A34" s="109"/>
      <c r="B34" s="122"/>
      <c r="C34" s="124"/>
      <c r="D34" s="5" t="s">
        <v>149</v>
      </c>
      <c r="E34" s="5" t="s">
        <v>150</v>
      </c>
      <c r="F34" s="5" t="s">
        <v>149</v>
      </c>
      <c r="G34" s="5" t="s">
        <v>150</v>
      </c>
      <c r="H34" s="5" t="s">
        <v>149</v>
      </c>
      <c r="I34" s="5" t="s">
        <v>150</v>
      </c>
      <c r="J34" s="5" t="s">
        <v>149</v>
      </c>
      <c r="K34" s="5" t="s">
        <v>150</v>
      </c>
      <c r="L34" s="5" t="s">
        <v>149</v>
      </c>
      <c r="M34" s="5" t="s">
        <v>150</v>
      </c>
      <c r="N34" s="5" t="s">
        <v>149</v>
      </c>
      <c r="O34" s="5" t="s">
        <v>150</v>
      </c>
      <c r="P34" s="5" t="s">
        <v>149</v>
      </c>
      <c r="Q34" s="5" t="s">
        <v>150</v>
      </c>
      <c r="R34" s="5" t="s">
        <v>149</v>
      </c>
      <c r="S34" s="5" t="s">
        <v>150</v>
      </c>
      <c r="T34" s="5" t="s">
        <v>24</v>
      </c>
    </row>
    <row r="35" spans="1:20" ht="27.75">
      <c r="A35" s="109" t="s">
        <v>86</v>
      </c>
      <c r="B35" s="101" t="s">
        <v>112</v>
      </c>
      <c r="C35" s="14" t="s">
        <v>1</v>
      </c>
      <c r="D35" s="6">
        <v>134</v>
      </c>
      <c r="E35" s="6">
        <v>221</v>
      </c>
      <c r="F35" s="6">
        <v>5</v>
      </c>
      <c r="G35" s="6">
        <v>9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5">
        <f>+D35+F35+H35+J35+L35+N35+P35</f>
        <v>139</v>
      </c>
      <c r="S35" s="5">
        <f>+E35+G35+I35+K35+M35+O35+Q35</f>
        <v>230</v>
      </c>
      <c r="T35" s="5">
        <f>S35+R35</f>
        <v>369</v>
      </c>
    </row>
    <row r="36" spans="1:20" ht="27.75">
      <c r="A36" s="109"/>
      <c r="B36" s="102"/>
      <c r="C36" s="14" t="s">
        <v>78</v>
      </c>
      <c r="D36" s="6">
        <v>415</v>
      </c>
      <c r="E36" s="6">
        <v>701</v>
      </c>
      <c r="F36" s="6">
        <v>17</v>
      </c>
      <c r="G36" s="6">
        <v>17</v>
      </c>
      <c r="H36" s="6">
        <v>8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5">
        <v>440</v>
      </c>
      <c r="S36" s="5">
        <v>718</v>
      </c>
      <c r="T36" s="5">
        <v>1158</v>
      </c>
    </row>
    <row r="37" spans="1:20" ht="27.75">
      <c r="A37" s="109"/>
      <c r="B37" s="101" t="s">
        <v>131</v>
      </c>
      <c r="C37" s="14" t="s">
        <v>1</v>
      </c>
      <c r="D37" s="6">
        <v>374</v>
      </c>
      <c r="E37" s="6">
        <v>426</v>
      </c>
      <c r="F37" s="6">
        <v>6</v>
      </c>
      <c r="G37" s="6">
        <v>11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1</v>
      </c>
      <c r="Q37" s="6">
        <v>0</v>
      </c>
      <c r="R37" s="5">
        <f aca="true" t="shared" si="6" ref="R37:S50">+D37+F37+H37+J37+L37+N37+P37</f>
        <v>381</v>
      </c>
      <c r="S37" s="5">
        <f t="shared" si="6"/>
        <v>437</v>
      </c>
      <c r="T37" s="5">
        <f aca="true" t="shared" si="7" ref="T37:T50">S37+R37</f>
        <v>818</v>
      </c>
    </row>
    <row r="38" spans="1:20" ht="27.75">
      <c r="A38" s="109"/>
      <c r="B38" s="102"/>
      <c r="C38" s="14" t="s">
        <v>78</v>
      </c>
      <c r="D38" s="6">
        <v>975</v>
      </c>
      <c r="E38" s="6">
        <v>1283</v>
      </c>
      <c r="F38" s="6">
        <v>16</v>
      </c>
      <c r="G38" s="6">
        <v>15</v>
      </c>
      <c r="H38" s="6">
        <v>7</v>
      </c>
      <c r="I38" s="6">
        <v>6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1</v>
      </c>
      <c r="Q38" s="6">
        <v>0</v>
      </c>
      <c r="R38" s="5">
        <v>999</v>
      </c>
      <c r="S38" s="5">
        <v>1304</v>
      </c>
      <c r="T38" s="5">
        <v>2303</v>
      </c>
    </row>
    <row r="39" spans="1:20" ht="27.75">
      <c r="A39" s="109" t="s">
        <v>87</v>
      </c>
      <c r="B39" s="101" t="s">
        <v>113</v>
      </c>
      <c r="C39" s="14" t="s">
        <v>1</v>
      </c>
      <c r="D39" s="6">
        <v>967</v>
      </c>
      <c r="E39" s="6">
        <v>476</v>
      </c>
      <c r="F39" s="6">
        <v>22</v>
      </c>
      <c r="G39" s="6">
        <v>24</v>
      </c>
      <c r="H39" s="6">
        <v>8</v>
      </c>
      <c r="I39" s="6">
        <v>11</v>
      </c>
      <c r="J39" s="6">
        <v>4</v>
      </c>
      <c r="K39" s="6">
        <v>5</v>
      </c>
      <c r="L39" s="6">
        <v>1</v>
      </c>
      <c r="M39" s="6">
        <v>0</v>
      </c>
      <c r="N39" s="6">
        <v>5</v>
      </c>
      <c r="O39" s="6">
        <v>5</v>
      </c>
      <c r="P39" s="6">
        <v>1</v>
      </c>
      <c r="Q39" s="6">
        <v>1</v>
      </c>
      <c r="R39" s="5">
        <f t="shared" si="6"/>
        <v>1008</v>
      </c>
      <c r="S39" s="5">
        <f t="shared" si="6"/>
        <v>522</v>
      </c>
      <c r="T39" s="5">
        <f t="shared" si="7"/>
        <v>1530</v>
      </c>
    </row>
    <row r="40" spans="1:20" ht="27.75">
      <c r="A40" s="109"/>
      <c r="B40" s="102"/>
      <c r="C40" s="14" t="s">
        <v>78</v>
      </c>
      <c r="D40" s="6">
        <v>2790</v>
      </c>
      <c r="E40" s="6">
        <v>1391</v>
      </c>
      <c r="F40" s="6">
        <v>30</v>
      </c>
      <c r="G40" s="6">
        <v>35</v>
      </c>
      <c r="H40" s="6">
        <v>10</v>
      </c>
      <c r="I40" s="6">
        <v>21</v>
      </c>
      <c r="J40" s="6">
        <v>4</v>
      </c>
      <c r="K40" s="6">
        <v>5</v>
      </c>
      <c r="L40" s="6">
        <v>1</v>
      </c>
      <c r="M40" s="6">
        <v>0</v>
      </c>
      <c r="N40" s="6">
        <v>5</v>
      </c>
      <c r="O40" s="6">
        <v>14</v>
      </c>
      <c r="P40" s="6">
        <v>1</v>
      </c>
      <c r="Q40" s="6">
        <v>1</v>
      </c>
      <c r="R40" s="5">
        <v>2841</v>
      </c>
      <c r="S40" s="5">
        <v>1467</v>
      </c>
      <c r="T40" s="5">
        <v>4308</v>
      </c>
    </row>
    <row r="41" spans="1:20" ht="27.75">
      <c r="A41" s="109"/>
      <c r="B41" s="101" t="s">
        <v>260</v>
      </c>
      <c r="C41" s="14" t="s">
        <v>1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5">
        <f t="shared" si="6"/>
        <v>0</v>
      </c>
      <c r="S41" s="5">
        <f t="shared" si="6"/>
        <v>0</v>
      </c>
      <c r="T41" s="5">
        <f t="shared" si="7"/>
        <v>0</v>
      </c>
    </row>
    <row r="42" spans="1:20" ht="27.75">
      <c r="A42" s="109"/>
      <c r="B42" s="102"/>
      <c r="C42" s="14" t="s">
        <v>78</v>
      </c>
      <c r="D42" s="6">
        <v>131</v>
      </c>
      <c r="E42" s="6">
        <v>131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5">
        <v>131</v>
      </c>
      <c r="S42" s="5">
        <v>131</v>
      </c>
      <c r="T42" s="5">
        <v>262</v>
      </c>
    </row>
    <row r="43" spans="1:20" ht="27.75">
      <c r="A43" s="109"/>
      <c r="B43" s="101" t="s">
        <v>261</v>
      </c>
      <c r="C43" s="14" t="s">
        <v>1</v>
      </c>
      <c r="D43" s="6">
        <v>82</v>
      </c>
      <c r="E43" s="6">
        <v>48</v>
      </c>
      <c r="F43" s="6">
        <v>3</v>
      </c>
      <c r="G43" s="6">
        <v>4</v>
      </c>
      <c r="H43" s="6">
        <v>0</v>
      </c>
      <c r="I43" s="6">
        <v>0</v>
      </c>
      <c r="J43" s="6">
        <v>0</v>
      </c>
      <c r="K43" s="6">
        <v>1</v>
      </c>
      <c r="L43" s="6">
        <v>0</v>
      </c>
      <c r="M43" s="6">
        <v>0</v>
      </c>
      <c r="N43" s="6">
        <v>2</v>
      </c>
      <c r="O43" s="6">
        <v>0</v>
      </c>
      <c r="P43" s="6">
        <v>0</v>
      </c>
      <c r="Q43" s="6">
        <v>2</v>
      </c>
      <c r="R43" s="5">
        <f t="shared" si="6"/>
        <v>87</v>
      </c>
      <c r="S43" s="5">
        <f t="shared" si="6"/>
        <v>55</v>
      </c>
      <c r="T43" s="5">
        <f t="shared" si="7"/>
        <v>142</v>
      </c>
    </row>
    <row r="44" spans="1:20" ht="27.75">
      <c r="A44" s="109"/>
      <c r="B44" s="102"/>
      <c r="C44" s="14" t="s">
        <v>78</v>
      </c>
      <c r="D44" s="6">
        <v>261</v>
      </c>
      <c r="E44" s="6">
        <v>162</v>
      </c>
      <c r="F44" s="6">
        <v>33</v>
      </c>
      <c r="G44" s="6">
        <v>23</v>
      </c>
      <c r="H44" s="6">
        <v>25</v>
      </c>
      <c r="I44" s="6">
        <v>19</v>
      </c>
      <c r="J44" s="6">
        <v>18</v>
      </c>
      <c r="K44" s="6">
        <v>1</v>
      </c>
      <c r="L44" s="6">
        <v>0</v>
      </c>
      <c r="M44" s="6">
        <v>0</v>
      </c>
      <c r="N44" s="6">
        <v>14</v>
      </c>
      <c r="O44" s="6">
        <v>10</v>
      </c>
      <c r="P44" s="6">
        <v>2</v>
      </c>
      <c r="Q44" s="6">
        <v>2</v>
      </c>
      <c r="R44" s="5">
        <v>353</v>
      </c>
      <c r="S44" s="5">
        <v>217</v>
      </c>
      <c r="T44" s="5">
        <v>570</v>
      </c>
    </row>
    <row r="45" spans="1:20" ht="27.75">
      <c r="A45" s="109" t="s">
        <v>79</v>
      </c>
      <c r="B45" s="101" t="s">
        <v>262</v>
      </c>
      <c r="C45" s="14" t="s">
        <v>1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5">
        <f t="shared" si="6"/>
        <v>0</v>
      </c>
      <c r="S45" s="5">
        <f t="shared" si="6"/>
        <v>0</v>
      </c>
      <c r="T45" s="5">
        <f t="shared" si="7"/>
        <v>0</v>
      </c>
    </row>
    <row r="46" spans="1:20" ht="27.75">
      <c r="A46" s="109"/>
      <c r="B46" s="102"/>
      <c r="C46" s="14" t="s">
        <v>78</v>
      </c>
      <c r="D46" s="6">
        <v>921</v>
      </c>
      <c r="E46" s="6">
        <v>737</v>
      </c>
      <c r="F46" s="6">
        <v>10</v>
      </c>
      <c r="G46" s="6">
        <v>7</v>
      </c>
      <c r="H46" s="6">
        <v>4</v>
      </c>
      <c r="I46" s="6">
        <v>6</v>
      </c>
      <c r="J46" s="6">
        <v>0</v>
      </c>
      <c r="K46" s="6">
        <v>0</v>
      </c>
      <c r="L46" s="6">
        <v>0</v>
      </c>
      <c r="M46" s="6">
        <v>0</v>
      </c>
      <c r="N46" s="6">
        <v>2</v>
      </c>
      <c r="O46" s="6">
        <v>3</v>
      </c>
      <c r="P46" s="6">
        <v>0</v>
      </c>
      <c r="Q46" s="6">
        <v>0</v>
      </c>
      <c r="R46" s="5">
        <v>937</v>
      </c>
      <c r="S46" s="5">
        <v>753</v>
      </c>
      <c r="T46" s="5">
        <v>1690</v>
      </c>
    </row>
    <row r="47" spans="1:20" ht="27.75">
      <c r="A47" s="109" t="s">
        <v>57</v>
      </c>
      <c r="B47" s="101" t="s">
        <v>84</v>
      </c>
      <c r="C47" s="14" t="s">
        <v>1</v>
      </c>
      <c r="D47" s="6">
        <v>795</v>
      </c>
      <c r="E47" s="6">
        <v>220</v>
      </c>
      <c r="F47" s="6">
        <v>156</v>
      </c>
      <c r="G47" s="6">
        <v>41</v>
      </c>
      <c r="H47" s="6">
        <v>0</v>
      </c>
      <c r="I47" s="6">
        <v>0</v>
      </c>
      <c r="J47" s="6">
        <v>8</v>
      </c>
      <c r="K47" s="6">
        <v>7</v>
      </c>
      <c r="L47" s="6">
        <v>6</v>
      </c>
      <c r="M47" s="6">
        <v>0</v>
      </c>
      <c r="N47" s="6">
        <v>18</v>
      </c>
      <c r="O47" s="6">
        <v>5</v>
      </c>
      <c r="P47" s="6">
        <v>3</v>
      </c>
      <c r="Q47" s="6">
        <v>3</v>
      </c>
      <c r="R47" s="5">
        <f t="shared" si="6"/>
        <v>986</v>
      </c>
      <c r="S47" s="5">
        <f t="shared" si="6"/>
        <v>276</v>
      </c>
      <c r="T47" s="5">
        <f t="shared" si="7"/>
        <v>1262</v>
      </c>
    </row>
    <row r="48" spans="1:20" ht="27.75">
      <c r="A48" s="109"/>
      <c r="B48" s="102"/>
      <c r="C48" s="14" t="s">
        <v>78</v>
      </c>
      <c r="D48" s="6">
        <v>14995</v>
      </c>
      <c r="E48" s="6">
        <v>10750</v>
      </c>
      <c r="F48" s="6">
        <v>195</v>
      </c>
      <c r="G48" s="6">
        <v>46</v>
      </c>
      <c r="H48" s="6">
        <v>28</v>
      </c>
      <c r="I48" s="6">
        <v>2</v>
      </c>
      <c r="J48" s="6">
        <v>8</v>
      </c>
      <c r="K48" s="6">
        <v>7</v>
      </c>
      <c r="L48" s="6">
        <v>6</v>
      </c>
      <c r="M48" s="6">
        <v>0</v>
      </c>
      <c r="N48" s="6">
        <v>21</v>
      </c>
      <c r="O48" s="6">
        <v>5</v>
      </c>
      <c r="P48" s="6">
        <v>3</v>
      </c>
      <c r="Q48" s="6">
        <v>3</v>
      </c>
      <c r="R48" s="5">
        <v>15256</v>
      </c>
      <c r="S48" s="5">
        <v>10813</v>
      </c>
      <c r="T48" s="5">
        <v>26069</v>
      </c>
    </row>
    <row r="49" spans="1:20" ht="27.75">
      <c r="A49" s="119" t="s">
        <v>0</v>
      </c>
      <c r="B49" s="121"/>
      <c r="C49" s="16" t="s">
        <v>1</v>
      </c>
      <c r="D49" s="5">
        <f aca="true" t="shared" si="8" ref="D49:Q50">D47+D45+D43+D41+D39+D37+D35</f>
        <v>2352</v>
      </c>
      <c r="E49" s="5">
        <f t="shared" si="8"/>
        <v>1391</v>
      </c>
      <c r="F49" s="5">
        <f t="shared" si="8"/>
        <v>192</v>
      </c>
      <c r="G49" s="5">
        <f t="shared" si="8"/>
        <v>89</v>
      </c>
      <c r="H49" s="5">
        <f t="shared" si="8"/>
        <v>8</v>
      </c>
      <c r="I49" s="5">
        <f t="shared" si="8"/>
        <v>11</v>
      </c>
      <c r="J49" s="5">
        <f t="shared" si="8"/>
        <v>12</v>
      </c>
      <c r="K49" s="5">
        <f t="shared" si="8"/>
        <v>13</v>
      </c>
      <c r="L49" s="5">
        <f t="shared" si="8"/>
        <v>7</v>
      </c>
      <c r="M49" s="5">
        <f t="shared" si="8"/>
        <v>0</v>
      </c>
      <c r="N49" s="5">
        <f t="shared" si="8"/>
        <v>25</v>
      </c>
      <c r="O49" s="5">
        <f t="shared" si="8"/>
        <v>10</v>
      </c>
      <c r="P49" s="5">
        <f t="shared" si="8"/>
        <v>5</v>
      </c>
      <c r="Q49" s="5">
        <f t="shared" si="8"/>
        <v>6</v>
      </c>
      <c r="R49" s="5">
        <f t="shared" si="6"/>
        <v>2601</v>
      </c>
      <c r="S49" s="5">
        <f t="shared" si="6"/>
        <v>1520</v>
      </c>
      <c r="T49" s="5">
        <f t="shared" si="7"/>
        <v>4121</v>
      </c>
    </row>
    <row r="50" spans="1:20" ht="27.75">
      <c r="A50" s="122"/>
      <c r="B50" s="124"/>
      <c r="C50" s="5" t="s">
        <v>78</v>
      </c>
      <c r="D50" s="5">
        <f>D48+D46+D44+D42+D40+D38+D36</f>
        <v>20488</v>
      </c>
      <c r="E50" s="5">
        <f t="shared" si="8"/>
        <v>15155</v>
      </c>
      <c r="F50" s="5">
        <f t="shared" si="8"/>
        <v>301</v>
      </c>
      <c r="G50" s="5">
        <f t="shared" si="8"/>
        <v>143</v>
      </c>
      <c r="H50" s="5">
        <f t="shared" si="8"/>
        <v>82</v>
      </c>
      <c r="I50" s="5">
        <f t="shared" si="8"/>
        <v>54</v>
      </c>
      <c r="J50" s="5">
        <f t="shared" si="8"/>
        <v>30</v>
      </c>
      <c r="K50" s="5">
        <f t="shared" si="8"/>
        <v>13</v>
      </c>
      <c r="L50" s="5">
        <f t="shared" si="8"/>
        <v>7</v>
      </c>
      <c r="M50" s="5">
        <f t="shared" si="8"/>
        <v>0</v>
      </c>
      <c r="N50" s="5">
        <f t="shared" si="8"/>
        <v>42</v>
      </c>
      <c r="O50" s="5">
        <f t="shared" si="8"/>
        <v>32</v>
      </c>
      <c r="P50" s="5">
        <f t="shared" si="8"/>
        <v>7</v>
      </c>
      <c r="Q50" s="5">
        <f t="shared" si="8"/>
        <v>6</v>
      </c>
      <c r="R50" s="5">
        <f t="shared" si="6"/>
        <v>20957</v>
      </c>
      <c r="S50" s="5">
        <f t="shared" si="6"/>
        <v>15403</v>
      </c>
      <c r="T50" s="5">
        <f t="shared" si="7"/>
        <v>36360</v>
      </c>
    </row>
    <row r="54" spans="1:33" ht="27.75">
      <c r="A54" s="192" t="s">
        <v>259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3"/>
    </row>
    <row r="55" spans="1:33" ht="27.75">
      <c r="A55" s="109" t="s">
        <v>5</v>
      </c>
      <c r="B55" s="109"/>
      <c r="C55" s="109"/>
      <c r="D55" s="109" t="s">
        <v>12</v>
      </c>
      <c r="E55" s="109"/>
      <c r="F55" s="109" t="s">
        <v>11</v>
      </c>
      <c r="G55" s="109"/>
      <c r="H55" s="109" t="s">
        <v>13</v>
      </c>
      <c r="I55" s="109"/>
      <c r="J55" s="109" t="s">
        <v>14</v>
      </c>
      <c r="K55" s="109"/>
      <c r="L55" s="109" t="s">
        <v>15</v>
      </c>
      <c r="M55" s="109"/>
      <c r="N55" s="109" t="s">
        <v>16</v>
      </c>
      <c r="O55" s="109"/>
      <c r="P55" s="109" t="s">
        <v>17</v>
      </c>
      <c r="Q55" s="109"/>
      <c r="R55" s="109" t="s">
        <v>18</v>
      </c>
      <c r="S55" s="109"/>
      <c r="T55" s="109" t="s">
        <v>19</v>
      </c>
      <c r="U55" s="109"/>
      <c r="V55" s="109" t="s">
        <v>74</v>
      </c>
      <c r="W55" s="109"/>
      <c r="X55" s="109" t="s">
        <v>21</v>
      </c>
      <c r="Y55" s="109"/>
      <c r="Z55" s="109" t="s">
        <v>22</v>
      </c>
      <c r="AA55" s="109"/>
      <c r="AB55" s="109" t="s">
        <v>23</v>
      </c>
      <c r="AC55" s="109"/>
      <c r="AD55" s="109" t="s">
        <v>0</v>
      </c>
      <c r="AE55" s="109"/>
      <c r="AF55" s="109"/>
      <c r="AG55" s="15"/>
    </row>
    <row r="56" spans="1:32" ht="27.75">
      <c r="A56" s="109"/>
      <c r="B56" s="109"/>
      <c r="C56" s="109"/>
      <c r="D56" s="5" t="s">
        <v>149</v>
      </c>
      <c r="E56" s="5" t="s">
        <v>150</v>
      </c>
      <c r="F56" s="5" t="s">
        <v>149</v>
      </c>
      <c r="G56" s="5" t="s">
        <v>150</v>
      </c>
      <c r="H56" s="5" t="s">
        <v>149</v>
      </c>
      <c r="I56" s="5" t="s">
        <v>150</v>
      </c>
      <c r="J56" s="5" t="s">
        <v>149</v>
      </c>
      <c r="K56" s="5" t="s">
        <v>150</v>
      </c>
      <c r="L56" s="5" t="s">
        <v>149</v>
      </c>
      <c r="M56" s="5" t="s">
        <v>150</v>
      </c>
      <c r="N56" s="5" t="s">
        <v>149</v>
      </c>
      <c r="O56" s="5" t="s">
        <v>150</v>
      </c>
      <c r="P56" s="5" t="s">
        <v>149</v>
      </c>
      <c r="Q56" s="5" t="s">
        <v>150</v>
      </c>
      <c r="R56" s="5" t="s">
        <v>149</v>
      </c>
      <c r="S56" s="5" t="s">
        <v>150</v>
      </c>
      <c r="T56" s="5" t="s">
        <v>149</v>
      </c>
      <c r="U56" s="5" t="s">
        <v>150</v>
      </c>
      <c r="V56" s="5" t="s">
        <v>149</v>
      </c>
      <c r="W56" s="5" t="s">
        <v>150</v>
      </c>
      <c r="X56" s="5" t="s">
        <v>149</v>
      </c>
      <c r="Y56" s="5" t="s">
        <v>150</v>
      </c>
      <c r="Z56" s="5" t="s">
        <v>149</v>
      </c>
      <c r="AA56" s="5" t="s">
        <v>150</v>
      </c>
      <c r="AB56" s="5" t="s">
        <v>149</v>
      </c>
      <c r="AC56" s="5" t="s">
        <v>150</v>
      </c>
      <c r="AD56" s="5" t="s">
        <v>149</v>
      </c>
      <c r="AE56" s="5" t="s">
        <v>150</v>
      </c>
      <c r="AF56" s="5" t="s">
        <v>24</v>
      </c>
    </row>
    <row r="57" spans="1:32" ht="27.75">
      <c r="A57" s="109" t="s">
        <v>253</v>
      </c>
      <c r="B57" s="101" t="s">
        <v>131</v>
      </c>
      <c r="C57" s="6" t="s">
        <v>1</v>
      </c>
      <c r="D57" s="6">
        <v>311</v>
      </c>
      <c r="E57" s="6">
        <v>325</v>
      </c>
      <c r="F57" s="6">
        <v>9</v>
      </c>
      <c r="G57" s="6">
        <v>2</v>
      </c>
      <c r="H57" s="6">
        <v>0</v>
      </c>
      <c r="I57" s="6">
        <v>1</v>
      </c>
      <c r="J57" s="6">
        <v>5</v>
      </c>
      <c r="K57" s="6">
        <v>9</v>
      </c>
      <c r="L57" s="6">
        <v>0</v>
      </c>
      <c r="M57" s="6">
        <v>0</v>
      </c>
      <c r="N57" s="6">
        <v>3</v>
      </c>
      <c r="O57" s="6">
        <v>5</v>
      </c>
      <c r="P57" s="6">
        <v>0</v>
      </c>
      <c r="Q57" s="6">
        <v>1</v>
      </c>
      <c r="R57" s="6">
        <v>33</v>
      </c>
      <c r="S57" s="6">
        <v>50</v>
      </c>
      <c r="T57" s="6">
        <v>8</v>
      </c>
      <c r="U57" s="6">
        <v>23</v>
      </c>
      <c r="V57" s="6">
        <v>4</v>
      </c>
      <c r="W57" s="6">
        <v>8</v>
      </c>
      <c r="X57" s="6">
        <v>0</v>
      </c>
      <c r="Y57" s="6">
        <v>1</v>
      </c>
      <c r="Z57" s="6">
        <v>1</v>
      </c>
      <c r="AA57" s="6">
        <v>1</v>
      </c>
      <c r="AB57" s="6">
        <v>0</v>
      </c>
      <c r="AC57" s="6">
        <v>0</v>
      </c>
      <c r="AD57" s="5">
        <f>AB57+Z57+X57+V57+T57+R57+P57+N57+L57+J57+H57+F57+D57</f>
        <v>374</v>
      </c>
      <c r="AE57" s="5">
        <f>AC57+AA57+Y57+W57+U57+S57+Q57+O57+M57+K57+I57+G57+E57</f>
        <v>426</v>
      </c>
      <c r="AF57" s="5">
        <f>AE57+AD57</f>
        <v>800</v>
      </c>
    </row>
    <row r="58" spans="1:32" ht="27.75">
      <c r="A58" s="109"/>
      <c r="B58" s="102"/>
      <c r="C58" s="6" t="s">
        <v>78</v>
      </c>
      <c r="D58" s="6">
        <v>831</v>
      </c>
      <c r="E58" s="6">
        <v>983</v>
      </c>
      <c r="F58" s="6">
        <v>11</v>
      </c>
      <c r="G58" s="6">
        <v>16</v>
      </c>
      <c r="H58" s="6">
        <v>0</v>
      </c>
      <c r="I58" s="6">
        <v>1</v>
      </c>
      <c r="J58" s="6">
        <v>11</v>
      </c>
      <c r="K58" s="6">
        <v>29</v>
      </c>
      <c r="L58" s="6">
        <v>0</v>
      </c>
      <c r="M58" s="6">
        <v>0</v>
      </c>
      <c r="N58" s="6">
        <v>3</v>
      </c>
      <c r="O58" s="6">
        <v>5</v>
      </c>
      <c r="P58" s="6">
        <v>0</v>
      </c>
      <c r="Q58" s="6">
        <v>1</v>
      </c>
      <c r="R58" s="6">
        <v>83</v>
      </c>
      <c r="S58" s="6">
        <v>160</v>
      </c>
      <c r="T58" s="6">
        <v>18</v>
      </c>
      <c r="U58" s="6">
        <v>53</v>
      </c>
      <c r="V58" s="6">
        <v>12</v>
      </c>
      <c r="W58" s="6">
        <v>17</v>
      </c>
      <c r="X58" s="6">
        <v>0</v>
      </c>
      <c r="Y58" s="6">
        <v>7</v>
      </c>
      <c r="Z58" s="6">
        <v>6</v>
      </c>
      <c r="AA58" s="6">
        <v>11</v>
      </c>
      <c r="AB58" s="6">
        <v>0</v>
      </c>
      <c r="AC58" s="6">
        <v>0</v>
      </c>
      <c r="AD58" s="5">
        <v>975</v>
      </c>
      <c r="AE58" s="5">
        <v>1283</v>
      </c>
      <c r="AF58" s="5">
        <v>2258</v>
      </c>
    </row>
    <row r="59" spans="1:32" ht="27.75">
      <c r="A59" s="109"/>
      <c r="B59" s="101" t="s">
        <v>112</v>
      </c>
      <c r="C59" s="6" t="s">
        <v>1</v>
      </c>
      <c r="D59" s="6">
        <v>112</v>
      </c>
      <c r="E59" s="6">
        <v>169</v>
      </c>
      <c r="F59" s="6">
        <v>1</v>
      </c>
      <c r="G59" s="6">
        <v>4</v>
      </c>
      <c r="H59" s="6">
        <v>0</v>
      </c>
      <c r="I59" s="6">
        <v>0</v>
      </c>
      <c r="J59" s="6">
        <v>2</v>
      </c>
      <c r="K59" s="6">
        <v>2</v>
      </c>
      <c r="L59" s="6">
        <v>0</v>
      </c>
      <c r="M59" s="6">
        <v>0</v>
      </c>
      <c r="N59" s="6">
        <v>0</v>
      </c>
      <c r="O59" s="6">
        <v>1</v>
      </c>
      <c r="P59" s="6">
        <v>0</v>
      </c>
      <c r="Q59" s="6">
        <v>2</v>
      </c>
      <c r="R59" s="6">
        <v>15</v>
      </c>
      <c r="S59" s="6">
        <v>37</v>
      </c>
      <c r="T59" s="6">
        <v>0</v>
      </c>
      <c r="U59" s="6">
        <v>2</v>
      </c>
      <c r="V59" s="6">
        <v>3</v>
      </c>
      <c r="W59" s="6">
        <v>4</v>
      </c>
      <c r="X59" s="6">
        <v>1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5">
        <f aca="true" t="shared" si="9" ref="AD59:AE69">AB59+Z59+X59+V59+T59+R59+P59+N59+L59+J59+H59+F59+D59</f>
        <v>134</v>
      </c>
      <c r="AE59" s="5">
        <f t="shared" si="9"/>
        <v>221</v>
      </c>
      <c r="AF59" s="5">
        <f aca="true" t="shared" si="10" ref="AF59:AF69">AE59+AD59</f>
        <v>355</v>
      </c>
    </row>
    <row r="60" spans="1:32" ht="27.75">
      <c r="A60" s="109"/>
      <c r="B60" s="102"/>
      <c r="C60" s="6" t="s">
        <v>78</v>
      </c>
      <c r="D60" s="6">
        <v>322</v>
      </c>
      <c r="E60" s="6">
        <v>499</v>
      </c>
      <c r="F60" s="6">
        <v>2</v>
      </c>
      <c r="G60" s="6">
        <v>6</v>
      </c>
      <c r="H60" s="6">
        <v>0</v>
      </c>
      <c r="I60" s="6">
        <v>0</v>
      </c>
      <c r="J60" s="6">
        <v>2</v>
      </c>
      <c r="K60" s="6">
        <v>4</v>
      </c>
      <c r="L60" s="6">
        <v>0</v>
      </c>
      <c r="M60" s="6">
        <v>0</v>
      </c>
      <c r="N60" s="6">
        <v>0</v>
      </c>
      <c r="O60" s="6">
        <v>1</v>
      </c>
      <c r="P60" s="6">
        <v>0</v>
      </c>
      <c r="Q60" s="6">
        <v>2</v>
      </c>
      <c r="R60" s="6">
        <v>69</v>
      </c>
      <c r="S60" s="6">
        <v>173</v>
      </c>
      <c r="T60" s="6">
        <v>10</v>
      </c>
      <c r="U60" s="6">
        <v>5</v>
      </c>
      <c r="V60" s="6">
        <v>7</v>
      </c>
      <c r="W60" s="6">
        <v>9</v>
      </c>
      <c r="X60" s="6">
        <v>3</v>
      </c>
      <c r="Y60" s="6">
        <v>2</v>
      </c>
      <c r="Z60" s="6">
        <v>0</v>
      </c>
      <c r="AA60" s="6">
        <v>0</v>
      </c>
      <c r="AB60" s="6">
        <v>0</v>
      </c>
      <c r="AC60" s="6">
        <v>0</v>
      </c>
      <c r="AD60" s="5">
        <v>415</v>
      </c>
      <c r="AE60" s="5">
        <v>701</v>
      </c>
      <c r="AF60" s="5">
        <v>1116</v>
      </c>
    </row>
    <row r="61" spans="1:32" ht="27.75">
      <c r="A61" s="109" t="s">
        <v>37</v>
      </c>
      <c r="B61" s="116" t="s">
        <v>113</v>
      </c>
      <c r="C61" s="6" t="s">
        <v>1</v>
      </c>
      <c r="D61" s="6">
        <v>607</v>
      </c>
      <c r="E61" s="6">
        <v>345</v>
      </c>
      <c r="F61" s="6">
        <v>2</v>
      </c>
      <c r="G61" s="6">
        <v>0</v>
      </c>
      <c r="H61" s="6">
        <v>45</v>
      </c>
      <c r="I61" s="6">
        <v>3</v>
      </c>
      <c r="J61" s="6">
        <v>43</v>
      </c>
      <c r="K61" s="6">
        <v>17</v>
      </c>
      <c r="L61" s="6">
        <v>12</v>
      </c>
      <c r="M61" s="6">
        <v>5</v>
      </c>
      <c r="N61" s="6">
        <v>20</v>
      </c>
      <c r="O61" s="6">
        <v>1</v>
      </c>
      <c r="P61" s="6">
        <v>1</v>
      </c>
      <c r="Q61" s="6">
        <v>2</v>
      </c>
      <c r="R61" s="6">
        <v>190</v>
      </c>
      <c r="S61" s="6">
        <v>75</v>
      </c>
      <c r="T61" s="6">
        <v>19</v>
      </c>
      <c r="U61" s="6">
        <v>21</v>
      </c>
      <c r="V61" s="6">
        <v>16</v>
      </c>
      <c r="W61" s="6">
        <v>6</v>
      </c>
      <c r="X61" s="6">
        <v>5</v>
      </c>
      <c r="Y61" s="6">
        <v>1</v>
      </c>
      <c r="Z61" s="6">
        <v>7</v>
      </c>
      <c r="AA61" s="6">
        <v>0</v>
      </c>
      <c r="AB61" s="6">
        <v>0</v>
      </c>
      <c r="AC61" s="6">
        <v>0</v>
      </c>
      <c r="AD61" s="5">
        <f t="shared" si="9"/>
        <v>967</v>
      </c>
      <c r="AE61" s="5">
        <f t="shared" si="9"/>
        <v>476</v>
      </c>
      <c r="AF61" s="5">
        <f t="shared" si="10"/>
        <v>1443</v>
      </c>
    </row>
    <row r="62" spans="1:32" ht="27.75">
      <c r="A62" s="109"/>
      <c r="B62" s="116" t="s">
        <v>113</v>
      </c>
      <c r="C62" s="6" t="s">
        <v>78</v>
      </c>
      <c r="D62" s="6">
        <v>1928</v>
      </c>
      <c r="E62" s="6">
        <v>904</v>
      </c>
      <c r="F62" s="6">
        <v>10</v>
      </c>
      <c r="G62" s="6">
        <v>0</v>
      </c>
      <c r="H62" s="6">
        <v>147</v>
      </c>
      <c r="I62" s="6">
        <v>9</v>
      </c>
      <c r="J62" s="6">
        <v>88</v>
      </c>
      <c r="K62" s="6">
        <v>42</v>
      </c>
      <c r="L62" s="6">
        <v>12</v>
      </c>
      <c r="M62" s="6">
        <v>5</v>
      </c>
      <c r="N62" s="6">
        <v>20</v>
      </c>
      <c r="O62" s="6">
        <v>1</v>
      </c>
      <c r="P62" s="6">
        <v>1</v>
      </c>
      <c r="Q62" s="6">
        <v>2</v>
      </c>
      <c r="R62" s="6">
        <v>501</v>
      </c>
      <c r="S62" s="6">
        <v>345</v>
      </c>
      <c r="T62" s="6">
        <v>31</v>
      </c>
      <c r="U62" s="6">
        <v>64</v>
      </c>
      <c r="V62" s="6">
        <v>22</v>
      </c>
      <c r="W62" s="6">
        <v>16</v>
      </c>
      <c r="X62" s="6">
        <v>14</v>
      </c>
      <c r="Y62" s="6">
        <v>3</v>
      </c>
      <c r="Z62" s="6">
        <v>16</v>
      </c>
      <c r="AA62" s="6">
        <v>0</v>
      </c>
      <c r="AB62" s="6">
        <v>0</v>
      </c>
      <c r="AC62" s="6">
        <v>0</v>
      </c>
      <c r="AD62" s="5">
        <v>2790</v>
      </c>
      <c r="AE62" s="5">
        <v>1391</v>
      </c>
      <c r="AF62" s="5">
        <v>4181</v>
      </c>
    </row>
    <row r="63" spans="1:32" ht="27.75">
      <c r="A63" s="109"/>
      <c r="B63" s="116" t="s">
        <v>260</v>
      </c>
      <c r="C63" s="6" t="s">
        <v>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5">
        <f t="shared" si="9"/>
        <v>0</v>
      </c>
      <c r="AE63" s="5">
        <f t="shared" si="9"/>
        <v>0</v>
      </c>
      <c r="AF63" s="5">
        <f t="shared" si="10"/>
        <v>0</v>
      </c>
    </row>
    <row r="64" spans="1:32" ht="27.75">
      <c r="A64" s="109"/>
      <c r="B64" s="116" t="s">
        <v>260</v>
      </c>
      <c r="C64" s="6" t="s">
        <v>78</v>
      </c>
      <c r="D64" s="6">
        <v>120</v>
      </c>
      <c r="E64" s="6">
        <v>125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11</v>
      </c>
      <c r="S64" s="6">
        <v>6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5">
        <v>131</v>
      </c>
      <c r="AE64" s="5">
        <v>131</v>
      </c>
      <c r="AF64" s="5">
        <v>262</v>
      </c>
    </row>
    <row r="65" spans="1:32" ht="27.75">
      <c r="A65" s="109"/>
      <c r="B65" s="116" t="s">
        <v>261</v>
      </c>
      <c r="C65" s="6" t="s">
        <v>1</v>
      </c>
      <c r="D65" s="6">
        <v>66</v>
      </c>
      <c r="E65" s="6">
        <v>40</v>
      </c>
      <c r="F65" s="6">
        <v>2</v>
      </c>
      <c r="G65" s="6">
        <v>1</v>
      </c>
      <c r="H65" s="6">
        <v>2</v>
      </c>
      <c r="I65" s="6">
        <v>2</v>
      </c>
      <c r="J65" s="6">
        <v>3</v>
      </c>
      <c r="K65" s="6">
        <v>2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9</v>
      </c>
      <c r="S65" s="6">
        <v>3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5">
        <f t="shared" si="9"/>
        <v>82</v>
      </c>
      <c r="AE65" s="5">
        <f t="shared" si="9"/>
        <v>48</v>
      </c>
      <c r="AF65" s="5">
        <f t="shared" si="10"/>
        <v>130</v>
      </c>
    </row>
    <row r="66" spans="1:32" ht="27.75">
      <c r="A66" s="109"/>
      <c r="B66" s="116" t="s">
        <v>261</v>
      </c>
      <c r="C66" s="6" t="s">
        <v>78</v>
      </c>
      <c r="D66" s="6">
        <v>197</v>
      </c>
      <c r="E66" s="6">
        <v>127</v>
      </c>
      <c r="F66" s="6">
        <v>2</v>
      </c>
      <c r="G66" s="6">
        <v>1</v>
      </c>
      <c r="H66" s="6">
        <v>2</v>
      </c>
      <c r="I66" s="6">
        <v>2</v>
      </c>
      <c r="J66" s="6">
        <v>5</v>
      </c>
      <c r="K66" s="6">
        <v>7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39</v>
      </c>
      <c r="S66" s="6">
        <v>23</v>
      </c>
      <c r="T66" s="6">
        <v>6</v>
      </c>
      <c r="U66" s="6">
        <v>2</v>
      </c>
      <c r="V66" s="6">
        <v>8</v>
      </c>
      <c r="W66" s="6">
        <v>0</v>
      </c>
      <c r="X66" s="6">
        <v>2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5">
        <v>261</v>
      </c>
      <c r="AE66" s="5">
        <v>162</v>
      </c>
      <c r="AF66" s="5">
        <v>423</v>
      </c>
    </row>
    <row r="67" spans="1:32" ht="27.75">
      <c r="A67" s="109" t="s">
        <v>79</v>
      </c>
      <c r="B67" s="116" t="s">
        <v>262</v>
      </c>
      <c r="C67" s="6" t="s">
        <v>1</v>
      </c>
      <c r="D67" s="6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5">
        <f t="shared" si="9"/>
        <v>0</v>
      </c>
      <c r="AE67" s="5">
        <f t="shared" si="9"/>
        <v>0</v>
      </c>
      <c r="AF67" s="5">
        <f t="shared" si="10"/>
        <v>0</v>
      </c>
    </row>
    <row r="68" spans="1:32" ht="27.75">
      <c r="A68" s="109"/>
      <c r="B68" s="116" t="s">
        <v>262</v>
      </c>
      <c r="C68" s="6" t="s">
        <v>78</v>
      </c>
      <c r="D68" s="6">
        <v>750</v>
      </c>
      <c r="E68" s="6">
        <v>524</v>
      </c>
      <c r="F68" s="6">
        <v>0</v>
      </c>
      <c r="G68" s="6">
        <v>1</v>
      </c>
      <c r="H68" s="6">
        <v>10</v>
      </c>
      <c r="I68" s="6">
        <v>6</v>
      </c>
      <c r="J68" s="6">
        <v>22</v>
      </c>
      <c r="K68" s="6">
        <v>11</v>
      </c>
      <c r="L68" s="6">
        <v>1</v>
      </c>
      <c r="M68" s="6">
        <v>3</v>
      </c>
      <c r="N68" s="6">
        <v>0</v>
      </c>
      <c r="O68" s="6">
        <v>7</v>
      </c>
      <c r="P68" s="6">
        <v>5</v>
      </c>
      <c r="Q68" s="6">
        <v>2</v>
      </c>
      <c r="R68" s="6">
        <v>120</v>
      </c>
      <c r="S68" s="6">
        <v>177</v>
      </c>
      <c r="T68" s="6">
        <v>2</v>
      </c>
      <c r="U68" s="6">
        <v>1</v>
      </c>
      <c r="V68" s="6">
        <v>6</v>
      </c>
      <c r="W68" s="6">
        <v>4</v>
      </c>
      <c r="X68" s="6">
        <v>0</v>
      </c>
      <c r="Y68" s="6">
        <v>0</v>
      </c>
      <c r="Z68" s="6">
        <v>5</v>
      </c>
      <c r="AA68" s="6">
        <v>1</v>
      </c>
      <c r="AB68" s="6">
        <v>0</v>
      </c>
      <c r="AC68" s="6">
        <v>0</v>
      </c>
      <c r="AD68" s="5">
        <v>921</v>
      </c>
      <c r="AE68" s="5">
        <v>737</v>
      </c>
      <c r="AF68" s="5">
        <v>1658</v>
      </c>
    </row>
    <row r="69" spans="1:32" ht="27.75">
      <c r="A69" s="109" t="s">
        <v>57</v>
      </c>
      <c r="B69" s="116" t="s">
        <v>84</v>
      </c>
      <c r="C69" s="6" t="s">
        <v>1</v>
      </c>
      <c r="D69" s="6">
        <v>577</v>
      </c>
      <c r="E69" s="6">
        <v>162</v>
      </c>
      <c r="F69" s="6">
        <v>14</v>
      </c>
      <c r="G69" s="6">
        <v>3</v>
      </c>
      <c r="H69" s="6">
        <v>7</v>
      </c>
      <c r="I69" s="6">
        <v>3</v>
      </c>
      <c r="J69" s="6">
        <v>16</v>
      </c>
      <c r="K69" s="6">
        <v>10</v>
      </c>
      <c r="L69" s="6">
        <v>11</v>
      </c>
      <c r="M69" s="6">
        <v>4</v>
      </c>
      <c r="N69" s="6">
        <v>7</v>
      </c>
      <c r="O69" s="6">
        <v>1</v>
      </c>
      <c r="P69" s="6">
        <v>2</v>
      </c>
      <c r="Q69" s="6">
        <v>0</v>
      </c>
      <c r="R69" s="6">
        <v>110</v>
      </c>
      <c r="S69" s="6">
        <v>28</v>
      </c>
      <c r="T69" s="6">
        <v>10</v>
      </c>
      <c r="U69" s="6">
        <v>4</v>
      </c>
      <c r="V69" s="6">
        <v>33</v>
      </c>
      <c r="W69" s="6">
        <v>4</v>
      </c>
      <c r="X69" s="6">
        <v>1</v>
      </c>
      <c r="Y69" s="6">
        <v>0</v>
      </c>
      <c r="Z69" s="6">
        <v>4</v>
      </c>
      <c r="AA69" s="6">
        <v>0</v>
      </c>
      <c r="AB69" s="6">
        <v>3</v>
      </c>
      <c r="AC69" s="6">
        <v>1</v>
      </c>
      <c r="AD69" s="5">
        <f t="shared" si="9"/>
        <v>795</v>
      </c>
      <c r="AE69" s="5">
        <f t="shared" si="9"/>
        <v>220</v>
      </c>
      <c r="AF69" s="5">
        <f t="shared" si="10"/>
        <v>1015</v>
      </c>
    </row>
    <row r="70" spans="1:32" ht="27.75">
      <c r="A70" s="109"/>
      <c r="B70" s="116"/>
      <c r="C70" s="6" t="s">
        <v>78</v>
      </c>
      <c r="D70" s="6">
        <v>11399</v>
      </c>
      <c r="E70" s="6">
        <v>6939</v>
      </c>
      <c r="F70" s="6">
        <v>116</v>
      </c>
      <c r="G70" s="6">
        <v>48</v>
      </c>
      <c r="H70" s="6">
        <v>21</v>
      </c>
      <c r="I70" s="6">
        <v>12</v>
      </c>
      <c r="J70" s="6">
        <v>54</v>
      </c>
      <c r="K70" s="6">
        <v>32</v>
      </c>
      <c r="L70" s="6">
        <v>25</v>
      </c>
      <c r="M70" s="6">
        <v>13</v>
      </c>
      <c r="N70" s="6">
        <v>15</v>
      </c>
      <c r="O70" s="6">
        <v>4</v>
      </c>
      <c r="P70" s="6">
        <v>7</v>
      </c>
      <c r="Q70" s="6">
        <v>4</v>
      </c>
      <c r="R70" s="6">
        <v>3210</v>
      </c>
      <c r="S70" s="6">
        <v>3549</v>
      </c>
      <c r="T70" s="6">
        <v>62</v>
      </c>
      <c r="U70" s="6">
        <v>70</v>
      </c>
      <c r="V70" s="6">
        <v>78</v>
      </c>
      <c r="W70" s="6">
        <v>78</v>
      </c>
      <c r="X70" s="6">
        <v>1</v>
      </c>
      <c r="Y70" s="6">
        <v>0</v>
      </c>
      <c r="Z70" s="6">
        <v>4</v>
      </c>
      <c r="AA70" s="6">
        <v>0</v>
      </c>
      <c r="AB70" s="6">
        <v>3</v>
      </c>
      <c r="AC70" s="6">
        <v>1</v>
      </c>
      <c r="AD70" s="5">
        <v>14995</v>
      </c>
      <c r="AE70" s="5">
        <v>10750</v>
      </c>
      <c r="AF70" s="5">
        <v>25745</v>
      </c>
    </row>
    <row r="71" spans="1:32" ht="27.75">
      <c r="A71" s="109" t="s">
        <v>128</v>
      </c>
      <c r="B71" s="109"/>
      <c r="C71" s="5" t="s">
        <v>1</v>
      </c>
      <c r="D71" s="5">
        <f aca="true" t="shared" si="11" ref="D71:AF72">D69+D67+D65+D63+D61+D59+D57</f>
        <v>1673</v>
      </c>
      <c r="E71" s="5">
        <f t="shared" si="11"/>
        <v>1041</v>
      </c>
      <c r="F71" s="5">
        <f t="shared" si="11"/>
        <v>28</v>
      </c>
      <c r="G71" s="5">
        <f t="shared" si="11"/>
        <v>10</v>
      </c>
      <c r="H71" s="5">
        <f t="shared" si="11"/>
        <v>54</v>
      </c>
      <c r="I71" s="5">
        <f t="shared" si="11"/>
        <v>9</v>
      </c>
      <c r="J71" s="5">
        <f t="shared" si="11"/>
        <v>69</v>
      </c>
      <c r="K71" s="5">
        <f t="shared" si="11"/>
        <v>40</v>
      </c>
      <c r="L71" s="5">
        <f t="shared" si="11"/>
        <v>23</v>
      </c>
      <c r="M71" s="5">
        <f t="shared" si="11"/>
        <v>9</v>
      </c>
      <c r="N71" s="5">
        <f t="shared" si="11"/>
        <v>30</v>
      </c>
      <c r="O71" s="5">
        <f t="shared" si="11"/>
        <v>8</v>
      </c>
      <c r="P71" s="5">
        <f t="shared" si="11"/>
        <v>3</v>
      </c>
      <c r="Q71" s="5">
        <f t="shared" si="11"/>
        <v>5</v>
      </c>
      <c r="R71" s="5">
        <f t="shared" si="11"/>
        <v>357</v>
      </c>
      <c r="S71" s="5">
        <f t="shared" si="11"/>
        <v>193</v>
      </c>
      <c r="T71" s="5">
        <f t="shared" si="11"/>
        <v>37</v>
      </c>
      <c r="U71" s="5">
        <f t="shared" si="11"/>
        <v>50</v>
      </c>
      <c r="V71" s="5">
        <f t="shared" si="11"/>
        <v>56</v>
      </c>
      <c r="W71" s="5">
        <f t="shared" si="11"/>
        <v>22</v>
      </c>
      <c r="X71" s="5">
        <f t="shared" si="11"/>
        <v>7</v>
      </c>
      <c r="Y71" s="5">
        <f t="shared" si="11"/>
        <v>2</v>
      </c>
      <c r="Z71" s="5">
        <f t="shared" si="11"/>
        <v>12</v>
      </c>
      <c r="AA71" s="5">
        <f t="shared" si="11"/>
        <v>1</v>
      </c>
      <c r="AB71" s="5">
        <f t="shared" si="11"/>
        <v>3</v>
      </c>
      <c r="AC71" s="5">
        <f t="shared" si="11"/>
        <v>1</v>
      </c>
      <c r="AD71" s="5">
        <f t="shared" si="11"/>
        <v>2352</v>
      </c>
      <c r="AE71" s="5">
        <f t="shared" si="11"/>
        <v>1391</v>
      </c>
      <c r="AF71" s="5">
        <f t="shared" si="11"/>
        <v>3743</v>
      </c>
    </row>
    <row r="72" spans="1:32" ht="27.75">
      <c r="A72" s="109"/>
      <c r="B72" s="109"/>
      <c r="C72" s="5" t="s">
        <v>78</v>
      </c>
      <c r="D72" s="5">
        <f>D70+D68+D66+D64+D62+D60+D58</f>
        <v>15547</v>
      </c>
      <c r="E72" s="41">
        <f aca="true" t="shared" si="12" ref="E72:AC72">E70+E68+E66+E64+E62+E60+E58</f>
        <v>10101</v>
      </c>
      <c r="F72" s="41">
        <f t="shared" si="12"/>
        <v>141</v>
      </c>
      <c r="G72" s="41">
        <f t="shared" si="12"/>
        <v>72</v>
      </c>
      <c r="H72" s="41">
        <f t="shared" si="12"/>
        <v>180</v>
      </c>
      <c r="I72" s="41">
        <f t="shared" si="12"/>
        <v>30</v>
      </c>
      <c r="J72" s="41">
        <f t="shared" si="12"/>
        <v>182</v>
      </c>
      <c r="K72" s="41">
        <f t="shared" si="12"/>
        <v>125</v>
      </c>
      <c r="L72" s="41">
        <f t="shared" si="12"/>
        <v>38</v>
      </c>
      <c r="M72" s="41">
        <f t="shared" si="12"/>
        <v>21</v>
      </c>
      <c r="N72" s="41">
        <f t="shared" si="12"/>
        <v>38</v>
      </c>
      <c r="O72" s="41">
        <f t="shared" si="12"/>
        <v>18</v>
      </c>
      <c r="P72" s="41">
        <f t="shared" si="12"/>
        <v>13</v>
      </c>
      <c r="Q72" s="41">
        <f t="shared" si="12"/>
        <v>11</v>
      </c>
      <c r="R72" s="41">
        <f t="shared" si="12"/>
        <v>4033</v>
      </c>
      <c r="S72" s="41">
        <f t="shared" si="12"/>
        <v>4433</v>
      </c>
      <c r="T72" s="41">
        <f t="shared" si="12"/>
        <v>129</v>
      </c>
      <c r="U72" s="41">
        <f t="shared" si="12"/>
        <v>195</v>
      </c>
      <c r="V72" s="41">
        <f t="shared" si="12"/>
        <v>133</v>
      </c>
      <c r="W72" s="41">
        <f t="shared" si="12"/>
        <v>124</v>
      </c>
      <c r="X72" s="41">
        <f t="shared" si="12"/>
        <v>20</v>
      </c>
      <c r="Y72" s="41">
        <f t="shared" si="12"/>
        <v>12</v>
      </c>
      <c r="Z72" s="41">
        <f t="shared" si="12"/>
        <v>31</v>
      </c>
      <c r="AA72" s="41">
        <f t="shared" si="12"/>
        <v>12</v>
      </c>
      <c r="AB72" s="41">
        <f t="shared" si="12"/>
        <v>3</v>
      </c>
      <c r="AC72" s="41">
        <f t="shared" si="12"/>
        <v>1</v>
      </c>
      <c r="AD72" s="5">
        <f t="shared" si="11"/>
        <v>20488</v>
      </c>
      <c r="AE72" s="5">
        <f t="shared" si="11"/>
        <v>15155</v>
      </c>
      <c r="AF72" s="5">
        <f t="shared" si="11"/>
        <v>35643</v>
      </c>
    </row>
  </sheetData>
  <sheetProtection/>
  <mergeCells count="84">
    <mergeCell ref="D33:E33"/>
    <mergeCell ref="F33:G33"/>
    <mergeCell ref="H33:I33"/>
    <mergeCell ref="B45:B46"/>
    <mergeCell ref="B47:B48"/>
    <mergeCell ref="B37:B38"/>
    <mergeCell ref="B41:B42"/>
    <mergeCell ref="A57:A60"/>
    <mergeCell ref="A61:A66"/>
    <mergeCell ref="T55:U55"/>
    <mergeCell ref="J55:K55"/>
    <mergeCell ref="L55:M55"/>
    <mergeCell ref="N55:O55"/>
    <mergeCell ref="B61:B62"/>
    <mergeCell ref="B63:B64"/>
    <mergeCell ref="B65:B66"/>
    <mergeCell ref="P55:Q55"/>
    <mergeCell ref="A67:A68"/>
    <mergeCell ref="A69:A70"/>
    <mergeCell ref="A71:B72"/>
    <mergeCell ref="B69:B70"/>
    <mergeCell ref="B67:B68"/>
    <mergeCell ref="G16:J16"/>
    <mergeCell ref="V55:W55"/>
    <mergeCell ref="X55:Y55"/>
    <mergeCell ref="Z55:AA55"/>
    <mergeCell ref="AB55:AC55"/>
    <mergeCell ref="AD55:AF55"/>
    <mergeCell ref="A54:AG54"/>
    <mergeCell ref="A55:C56"/>
    <mergeCell ref="D55:E55"/>
    <mergeCell ref="F55:G55"/>
    <mergeCell ref="R55:S55"/>
    <mergeCell ref="P33:Q33"/>
    <mergeCell ref="R33:T33"/>
    <mergeCell ref="J33:K33"/>
    <mergeCell ref="N33:O33"/>
    <mergeCell ref="A24:B24"/>
    <mergeCell ref="H55:I55"/>
    <mergeCell ref="A45:A46"/>
    <mergeCell ref="A47:A48"/>
    <mergeCell ref="A32:T32"/>
    <mergeCell ref="K17:L17"/>
    <mergeCell ref="M17:N17"/>
    <mergeCell ref="O17:P17"/>
    <mergeCell ref="L33:M33"/>
    <mergeCell ref="Q17:R17"/>
    <mergeCell ref="C17:D17"/>
    <mergeCell ref="E17:F17"/>
    <mergeCell ref="G17:H17"/>
    <mergeCell ref="I17:J17"/>
    <mergeCell ref="B33:C34"/>
    <mergeCell ref="K16:N16"/>
    <mergeCell ref="A15:U15"/>
    <mergeCell ref="S16:U17"/>
    <mergeCell ref="O16:R16"/>
    <mergeCell ref="A4:A5"/>
    <mergeCell ref="A9:B9"/>
    <mergeCell ref="A10:B10"/>
    <mergeCell ref="A11:B11"/>
    <mergeCell ref="B16:B18"/>
    <mergeCell ref="C16:F16"/>
    <mergeCell ref="A35:A38"/>
    <mergeCell ref="A39:A44"/>
    <mergeCell ref="B43:B44"/>
    <mergeCell ref="F2:H2"/>
    <mergeCell ref="A1:H1"/>
    <mergeCell ref="A2:A3"/>
    <mergeCell ref="B2:B3"/>
    <mergeCell ref="C2:E2"/>
    <mergeCell ref="A6:A8"/>
    <mergeCell ref="A16:A18"/>
    <mergeCell ref="B57:B58"/>
    <mergeCell ref="B59:B60"/>
    <mergeCell ref="A49:B50"/>
    <mergeCell ref="A33:A34"/>
    <mergeCell ref="A19:A20"/>
    <mergeCell ref="A21:A23"/>
    <mergeCell ref="A25:B25"/>
    <mergeCell ref="A26:B26"/>
    <mergeCell ref="B35:B36"/>
    <mergeCell ref="B39:B4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1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"/>
  <sheetViews>
    <sheetView rightToLeft="1" zoomScale="85" zoomScaleNormal="85" zoomScalePageLayoutView="0" workbookViewId="0" topLeftCell="A1">
      <selection activeCell="G12" sqref="G12"/>
    </sheetView>
  </sheetViews>
  <sheetFormatPr defaultColWidth="9.140625" defaultRowHeight="15"/>
  <cols>
    <col min="1" max="16384" width="9.140625" style="12" customWidth="1"/>
  </cols>
  <sheetData>
    <row r="1" spans="1:17" ht="25.5" customHeight="1">
      <c r="A1" s="190" t="s">
        <v>203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25.5" customHeight="1">
      <c r="A2" s="109" t="s">
        <v>204</v>
      </c>
      <c r="B2" s="109"/>
      <c r="C2" s="41" t="s">
        <v>123</v>
      </c>
      <c r="D2" s="41" t="s">
        <v>118</v>
      </c>
      <c r="E2" s="41" t="s">
        <v>69</v>
      </c>
      <c r="F2" s="41" t="s">
        <v>13</v>
      </c>
      <c r="G2" s="41" t="s">
        <v>124</v>
      </c>
      <c r="H2" s="41" t="s">
        <v>81</v>
      </c>
      <c r="I2" s="41" t="s">
        <v>16</v>
      </c>
      <c r="J2" s="41" t="s">
        <v>71</v>
      </c>
      <c r="K2" s="41" t="s">
        <v>18</v>
      </c>
      <c r="L2" s="41" t="s">
        <v>73</v>
      </c>
      <c r="M2" s="41" t="s">
        <v>74</v>
      </c>
      <c r="N2" s="41" t="s">
        <v>21</v>
      </c>
      <c r="O2" s="41" t="s">
        <v>22</v>
      </c>
      <c r="P2" s="41" t="s">
        <v>23</v>
      </c>
      <c r="Q2" s="41" t="s">
        <v>125</v>
      </c>
    </row>
    <row r="3" spans="1:17" ht="25.5" customHeight="1">
      <c r="A3" s="109" t="s">
        <v>208</v>
      </c>
      <c r="B3" s="109"/>
      <c r="C3" s="43">
        <v>0</v>
      </c>
      <c r="D3" s="43">
        <v>0</v>
      </c>
      <c r="E3" s="43">
        <v>15</v>
      </c>
      <c r="F3" s="43">
        <v>2</v>
      </c>
      <c r="G3" s="43">
        <v>1</v>
      </c>
      <c r="H3" s="43">
        <v>0</v>
      </c>
      <c r="I3" s="43">
        <v>0</v>
      </c>
      <c r="J3" s="43">
        <v>0</v>
      </c>
      <c r="K3" s="43">
        <v>9</v>
      </c>
      <c r="L3" s="43">
        <v>0</v>
      </c>
      <c r="M3" s="43">
        <v>0</v>
      </c>
      <c r="N3" s="43">
        <v>2</v>
      </c>
      <c r="O3" s="43">
        <v>4</v>
      </c>
      <c r="P3" s="43">
        <v>2</v>
      </c>
      <c r="Q3" s="41">
        <f>P3+O3+N3+M3+L3+K3+J3+I3+H3+G3+F3+E3+D3+C3</f>
        <v>35</v>
      </c>
    </row>
    <row r="4" spans="1:17" ht="25.5" customHeight="1">
      <c r="A4" s="109" t="s">
        <v>209</v>
      </c>
      <c r="B4" s="109"/>
      <c r="C4" s="43">
        <v>10</v>
      </c>
      <c r="D4" s="43">
        <v>0</v>
      </c>
      <c r="E4" s="43">
        <v>62</v>
      </c>
      <c r="F4" s="43">
        <v>2</v>
      </c>
      <c r="G4" s="43">
        <v>1</v>
      </c>
      <c r="H4" s="43">
        <v>0</v>
      </c>
      <c r="I4" s="43">
        <v>2</v>
      </c>
      <c r="J4" s="43">
        <v>1</v>
      </c>
      <c r="K4" s="43">
        <v>7</v>
      </c>
      <c r="L4" s="43">
        <v>2</v>
      </c>
      <c r="M4" s="43">
        <v>1</v>
      </c>
      <c r="N4" s="43">
        <v>1</v>
      </c>
      <c r="O4" s="43">
        <v>1</v>
      </c>
      <c r="P4" s="43">
        <v>0</v>
      </c>
      <c r="Q4" s="41">
        <f>P4+O4+N4+M4+L4+K4+J4+I4+H4+G4+F4+E4+D4</f>
        <v>80</v>
      </c>
    </row>
    <row r="5" spans="1:17" ht="25.5" customHeight="1">
      <c r="A5" s="109" t="s">
        <v>128</v>
      </c>
      <c r="B5" s="109"/>
      <c r="C5" s="41">
        <f aca="true" t="shared" si="0" ref="C5:Q5">C4+C3</f>
        <v>10</v>
      </c>
      <c r="D5" s="41">
        <f t="shared" si="0"/>
        <v>0</v>
      </c>
      <c r="E5" s="41">
        <f t="shared" si="0"/>
        <v>77</v>
      </c>
      <c r="F5" s="41">
        <f t="shared" si="0"/>
        <v>4</v>
      </c>
      <c r="G5" s="41">
        <f t="shared" si="0"/>
        <v>2</v>
      </c>
      <c r="H5" s="41">
        <f t="shared" si="0"/>
        <v>0</v>
      </c>
      <c r="I5" s="41">
        <f t="shared" si="0"/>
        <v>2</v>
      </c>
      <c r="J5" s="41">
        <f t="shared" si="0"/>
        <v>1</v>
      </c>
      <c r="K5" s="41">
        <f t="shared" si="0"/>
        <v>16</v>
      </c>
      <c r="L5" s="41">
        <f t="shared" si="0"/>
        <v>2</v>
      </c>
      <c r="M5" s="41">
        <f t="shared" si="0"/>
        <v>1</v>
      </c>
      <c r="N5" s="41">
        <f t="shared" si="0"/>
        <v>3</v>
      </c>
      <c r="O5" s="41">
        <f t="shared" si="0"/>
        <v>5</v>
      </c>
      <c r="P5" s="41">
        <f t="shared" si="0"/>
        <v>2</v>
      </c>
      <c r="Q5" s="41">
        <f t="shared" si="0"/>
        <v>115</v>
      </c>
    </row>
    <row r="6" spans="1:8" ht="25.5" customHeight="1">
      <c r="A6" s="44"/>
      <c r="B6" s="44"/>
      <c r="C6" s="44"/>
      <c r="D6" s="44"/>
      <c r="E6" s="44"/>
      <c r="F6" s="44"/>
      <c r="G6" s="44"/>
      <c r="H6" s="44"/>
    </row>
    <row r="7" spans="1:8" ht="25.5" customHeight="1">
      <c r="A7" s="109" t="s">
        <v>204</v>
      </c>
      <c r="B7" s="109"/>
      <c r="C7" s="41" t="s">
        <v>66</v>
      </c>
      <c r="D7" s="41" t="s">
        <v>205</v>
      </c>
      <c r="E7" s="41" t="s">
        <v>206</v>
      </c>
      <c r="F7" s="41" t="s">
        <v>133</v>
      </c>
      <c r="G7" s="41" t="s">
        <v>207</v>
      </c>
      <c r="H7" s="41" t="s">
        <v>0</v>
      </c>
    </row>
    <row r="8" spans="1:8" ht="25.5" customHeight="1">
      <c r="A8" s="109" t="s">
        <v>208</v>
      </c>
      <c r="B8" s="109"/>
      <c r="C8" s="43">
        <v>35</v>
      </c>
      <c r="D8" s="43">
        <v>0</v>
      </c>
      <c r="E8" s="43">
        <v>0</v>
      </c>
      <c r="F8" s="43">
        <v>0</v>
      </c>
      <c r="G8" s="43">
        <v>0</v>
      </c>
      <c r="H8" s="41">
        <f>G8+F8+E8+D8+C8</f>
        <v>35</v>
      </c>
    </row>
    <row r="9" spans="1:8" ht="25.5" customHeight="1">
      <c r="A9" s="109" t="s">
        <v>209</v>
      </c>
      <c r="B9" s="109"/>
      <c r="C9" s="43">
        <v>80</v>
      </c>
      <c r="D9" s="43">
        <v>0</v>
      </c>
      <c r="E9" s="43">
        <v>0</v>
      </c>
      <c r="F9" s="43">
        <v>0</v>
      </c>
      <c r="G9" s="43">
        <v>0</v>
      </c>
      <c r="H9" s="41">
        <f>G9+F9+E9+D9+C9</f>
        <v>80</v>
      </c>
    </row>
    <row r="10" spans="1:8" ht="25.5" customHeight="1">
      <c r="A10" s="109" t="s">
        <v>147</v>
      </c>
      <c r="B10" s="109"/>
      <c r="C10" s="41">
        <f aca="true" t="shared" si="1" ref="C10:H10">C9+C8</f>
        <v>115</v>
      </c>
      <c r="D10" s="41">
        <f t="shared" si="1"/>
        <v>0</v>
      </c>
      <c r="E10" s="41">
        <f t="shared" si="1"/>
        <v>0</v>
      </c>
      <c r="F10" s="41">
        <f t="shared" si="1"/>
        <v>0</v>
      </c>
      <c r="G10" s="41">
        <f t="shared" si="1"/>
        <v>0</v>
      </c>
      <c r="H10" s="41">
        <f t="shared" si="1"/>
        <v>115</v>
      </c>
    </row>
  </sheetData>
  <sheetProtection/>
  <mergeCells count="10">
    <mergeCell ref="A1:Q1"/>
    <mergeCell ref="A8:B8"/>
    <mergeCell ref="A9:B9"/>
    <mergeCell ref="A10:B10"/>
    <mergeCell ref="A3:B3"/>
    <mergeCell ref="A4:B4"/>
    <mergeCell ref="A5:B5"/>
    <mergeCell ref="A7:B7"/>
    <mergeCell ref="A2:B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1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F20"/>
  <sheetViews>
    <sheetView rightToLeft="1" zoomScalePageLayoutView="0" workbookViewId="0" topLeftCell="A1">
      <selection activeCell="C24" sqref="A22:C24"/>
    </sheetView>
  </sheetViews>
  <sheetFormatPr defaultColWidth="9.00390625" defaultRowHeight="15"/>
  <cols>
    <col min="1" max="1" width="17.8515625" style="12" customWidth="1"/>
    <col min="2" max="2" width="17.7109375" style="12" customWidth="1"/>
    <col min="3" max="3" width="11.57421875" style="12" customWidth="1"/>
    <col min="4" max="4" width="13.421875" style="12" customWidth="1"/>
    <col min="5" max="6" width="14.421875" style="12" customWidth="1"/>
    <col min="7" max="7" width="5.8515625" style="12" bestFit="1" customWidth="1"/>
    <col min="8" max="8" width="4.8515625" style="12" bestFit="1" customWidth="1"/>
    <col min="9" max="9" width="14.140625" style="12" bestFit="1" customWidth="1"/>
    <col min="10" max="10" width="10.7109375" style="12" customWidth="1"/>
    <col min="11" max="16384" width="9.00390625" style="12" customWidth="1"/>
  </cols>
  <sheetData>
    <row r="1" ht="18" customHeight="1"/>
    <row r="4" spans="2:4" ht="27.75">
      <c r="B4" s="200" t="s">
        <v>320</v>
      </c>
      <c r="C4" s="201"/>
      <c r="D4" s="202"/>
    </row>
    <row r="5" spans="2:4" ht="27.75">
      <c r="B5" s="203"/>
      <c r="C5" s="204"/>
      <c r="D5" s="205"/>
    </row>
    <row r="6" spans="2:4" ht="27.75">
      <c r="B6" s="109" t="s">
        <v>227</v>
      </c>
      <c r="C6" s="109"/>
      <c r="D6" s="73">
        <v>20</v>
      </c>
    </row>
    <row r="7" spans="2:4" ht="27.75">
      <c r="B7" s="109" t="s">
        <v>228</v>
      </c>
      <c r="C7" s="109"/>
      <c r="D7" s="73">
        <v>4129</v>
      </c>
    </row>
    <row r="8" spans="2:4" ht="27.75">
      <c r="B8" s="109" t="s">
        <v>229</v>
      </c>
      <c r="C8" s="109"/>
      <c r="D8" s="73">
        <v>16707</v>
      </c>
    </row>
    <row r="9" spans="2:4" ht="27.75">
      <c r="B9" s="109" t="s">
        <v>230</v>
      </c>
      <c r="C9" s="73" t="s">
        <v>149</v>
      </c>
      <c r="D9" s="73">
        <v>9072</v>
      </c>
    </row>
    <row r="10" spans="2:4" ht="27.75">
      <c r="B10" s="109"/>
      <c r="C10" s="73" t="s">
        <v>150</v>
      </c>
      <c r="D10" s="73">
        <v>7635</v>
      </c>
    </row>
    <row r="11" spans="2:4" ht="27.75">
      <c r="B11" s="109"/>
      <c r="C11" s="73" t="s">
        <v>24</v>
      </c>
      <c r="D11" s="73">
        <f>D9+D10</f>
        <v>16707</v>
      </c>
    </row>
    <row r="15" spans="1:6" ht="27.75">
      <c r="A15" s="85" t="s">
        <v>231</v>
      </c>
      <c r="B15" s="169"/>
      <c r="C15" s="169"/>
      <c r="D15" s="169"/>
      <c r="E15" s="169"/>
      <c r="F15" s="86"/>
    </row>
    <row r="16" spans="1:6" ht="26.25" customHeight="1">
      <c r="A16" s="197" t="s">
        <v>232</v>
      </c>
      <c r="B16" s="198"/>
      <c r="C16" s="198"/>
      <c r="D16" s="198"/>
      <c r="E16" s="198"/>
      <c r="F16" s="199"/>
    </row>
    <row r="17" spans="1:6" ht="27.75">
      <c r="A17" s="197"/>
      <c r="B17" s="198"/>
      <c r="C17" s="198"/>
      <c r="D17" s="198"/>
      <c r="E17" s="198"/>
      <c r="F17" s="199"/>
    </row>
    <row r="18" spans="1:6" ht="27.75">
      <c r="A18" s="197" t="s">
        <v>233</v>
      </c>
      <c r="B18" s="198"/>
      <c r="C18" s="198"/>
      <c r="D18" s="198"/>
      <c r="E18" s="198"/>
      <c r="F18" s="199"/>
    </row>
    <row r="19" spans="1:6" ht="27.75">
      <c r="A19" s="197" t="s">
        <v>234</v>
      </c>
      <c r="B19" s="198"/>
      <c r="C19" s="198"/>
      <c r="D19" s="198"/>
      <c r="E19" s="198"/>
      <c r="F19" s="199"/>
    </row>
    <row r="20" spans="1:6" ht="27.75">
      <c r="A20" s="194" t="s">
        <v>235</v>
      </c>
      <c r="B20" s="195"/>
      <c r="C20" s="195"/>
      <c r="D20" s="195"/>
      <c r="E20" s="195"/>
      <c r="F20" s="196"/>
    </row>
  </sheetData>
  <sheetProtection/>
  <mergeCells count="10">
    <mergeCell ref="A20:F20"/>
    <mergeCell ref="A19:F19"/>
    <mergeCell ref="A18:F18"/>
    <mergeCell ref="A16:F17"/>
    <mergeCell ref="B9:B11"/>
    <mergeCell ref="B4:D5"/>
    <mergeCell ref="B6:C6"/>
    <mergeCell ref="B7:C7"/>
    <mergeCell ref="B8:C8"/>
    <mergeCell ref="A15:F15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02"/>
  <sheetViews>
    <sheetView rightToLeft="1" zoomScale="85" zoomScaleNormal="85" zoomScalePageLayoutView="0" workbookViewId="0" topLeftCell="A1">
      <selection activeCell="P8" sqref="P8"/>
    </sheetView>
  </sheetViews>
  <sheetFormatPr defaultColWidth="11.421875" defaultRowHeight="15"/>
  <cols>
    <col min="1" max="1" width="53.421875" style="49" bestFit="1" customWidth="1"/>
    <col min="2" max="2" width="32.8515625" style="12" bestFit="1" customWidth="1"/>
    <col min="3" max="3" width="6.140625" style="12" bestFit="1" customWidth="1"/>
    <col min="4" max="6" width="4.8515625" style="12" bestFit="1" customWidth="1"/>
    <col min="7" max="7" width="6.140625" style="12" bestFit="1" customWidth="1"/>
    <col min="8" max="10" width="4.8515625" style="12" bestFit="1" customWidth="1"/>
    <col min="11" max="13" width="6.140625" style="12" bestFit="1" customWidth="1"/>
    <col min="14" max="16384" width="11.421875" style="12" customWidth="1"/>
  </cols>
  <sheetData>
    <row r="2" spans="1:13" ht="27.75">
      <c r="A2" s="192" t="s">
        <v>324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27.75">
      <c r="A3" s="217" t="s">
        <v>210</v>
      </c>
      <c r="B3" s="209" t="s">
        <v>290</v>
      </c>
      <c r="C3" s="209" t="s">
        <v>126</v>
      </c>
      <c r="D3" s="209"/>
      <c r="E3" s="209"/>
      <c r="F3" s="209"/>
      <c r="G3" s="210" t="s">
        <v>127</v>
      </c>
      <c r="H3" s="210"/>
      <c r="I3" s="210"/>
      <c r="J3" s="210"/>
      <c r="K3" s="209" t="s">
        <v>147</v>
      </c>
      <c r="L3" s="209"/>
      <c r="M3" s="209"/>
    </row>
    <row r="4" spans="1:13" ht="27.75">
      <c r="A4" s="217"/>
      <c r="B4" s="209"/>
      <c r="C4" s="209" t="s">
        <v>1</v>
      </c>
      <c r="D4" s="209"/>
      <c r="E4" s="209" t="s">
        <v>129</v>
      </c>
      <c r="F4" s="209"/>
      <c r="G4" s="209" t="s">
        <v>142</v>
      </c>
      <c r="H4" s="209"/>
      <c r="I4" s="209" t="s">
        <v>129</v>
      </c>
      <c r="J4" s="209"/>
      <c r="K4" s="209"/>
      <c r="L4" s="209"/>
      <c r="M4" s="209"/>
    </row>
    <row r="5" spans="1:13" ht="27.75">
      <c r="A5" s="217"/>
      <c r="B5" s="209"/>
      <c r="C5" s="45" t="s">
        <v>149</v>
      </c>
      <c r="D5" s="45" t="s">
        <v>150</v>
      </c>
      <c r="E5" s="45" t="s">
        <v>149</v>
      </c>
      <c r="F5" s="45" t="s">
        <v>150</v>
      </c>
      <c r="G5" s="45" t="s">
        <v>149</v>
      </c>
      <c r="H5" s="45" t="s">
        <v>150</v>
      </c>
      <c r="I5" s="45" t="s">
        <v>149</v>
      </c>
      <c r="J5" s="45" t="s">
        <v>150</v>
      </c>
      <c r="K5" s="45" t="s">
        <v>149</v>
      </c>
      <c r="L5" s="45" t="s">
        <v>150</v>
      </c>
      <c r="M5" s="45" t="s">
        <v>24</v>
      </c>
    </row>
    <row r="6" spans="1:13" ht="27.75">
      <c r="A6" s="218" t="s">
        <v>289</v>
      </c>
      <c r="B6" s="42" t="s">
        <v>288</v>
      </c>
      <c r="C6" s="42">
        <v>46</v>
      </c>
      <c r="D6" s="71">
        <v>35</v>
      </c>
      <c r="E6" s="71">
        <v>24</v>
      </c>
      <c r="F6" s="71">
        <v>22</v>
      </c>
      <c r="G6" s="71">
        <v>20</v>
      </c>
      <c r="H6" s="71">
        <v>16</v>
      </c>
      <c r="I6" s="71">
        <v>16</v>
      </c>
      <c r="J6" s="71">
        <v>17</v>
      </c>
      <c r="K6" s="45">
        <f>I6+G6+E6+C6</f>
        <v>106</v>
      </c>
      <c r="L6" s="60">
        <f>J6+H6+F6+D6</f>
        <v>90</v>
      </c>
      <c r="M6" s="45">
        <f>K6+L6</f>
        <v>196</v>
      </c>
    </row>
    <row r="7" spans="1:13" ht="27.75">
      <c r="A7" s="218"/>
      <c r="B7" s="42" t="s">
        <v>134</v>
      </c>
      <c r="C7" s="71">
        <v>50</v>
      </c>
      <c r="D7" s="71">
        <v>26</v>
      </c>
      <c r="E7" s="71">
        <v>20</v>
      </c>
      <c r="F7" s="71">
        <v>11</v>
      </c>
      <c r="G7" s="71">
        <v>31</v>
      </c>
      <c r="H7" s="71">
        <v>12</v>
      </c>
      <c r="I7" s="71">
        <v>9</v>
      </c>
      <c r="J7" s="71">
        <v>5</v>
      </c>
      <c r="K7" s="72">
        <f aca="true" t="shared" si="0" ref="K7:K50">I7+G7+E7+C7</f>
        <v>110</v>
      </c>
      <c r="L7" s="72">
        <f aca="true" t="shared" si="1" ref="L7:L50">J7+H7+F7+D7</f>
        <v>54</v>
      </c>
      <c r="M7" s="72">
        <f aca="true" t="shared" si="2" ref="M7:M50">K7+L7</f>
        <v>164</v>
      </c>
    </row>
    <row r="8" spans="1:13" ht="27.75">
      <c r="A8" s="218"/>
      <c r="B8" s="42" t="s">
        <v>135</v>
      </c>
      <c r="C8" s="71">
        <v>11</v>
      </c>
      <c r="D8" s="71">
        <v>12</v>
      </c>
      <c r="E8" s="71">
        <v>7</v>
      </c>
      <c r="F8" s="71">
        <v>10</v>
      </c>
      <c r="G8" s="71">
        <v>4</v>
      </c>
      <c r="H8" s="71">
        <v>4</v>
      </c>
      <c r="I8" s="71">
        <v>2</v>
      </c>
      <c r="J8" s="71">
        <v>3</v>
      </c>
      <c r="K8" s="72">
        <f t="shared" si="0"/>
        <v>24</v>
      </c>
      <c r="L8" s="72">
        <f t="shared" si="1"/>
        <v>29</v>
      </c>
      <c r="M8" s="72">
        <f t="shared" si="2"/>
        <v>53</v>
      </c>
    </row>
    <row r="9" spans="1:13" ht="27.75">
      <c r="A9" s="218"/>
      <c r="B9" s="42" t="s">
        <v>136</v>
      </c>
      <c r="C9" s="71">
        <v>9</v>
      </c>
      <c r="D9" s="71">
        <v>11</v>
      </c>
      <c r="E9" s="71">
        <v>5</v>
      </c>
      <c r="F9" s="71">
        <v>13</v>
      </c>
      <c r="G9" s="71">
        <v>7</v>
      </c>
      <c r="H9" s="71">
        <v>12</v>
      </c>
      <c r="I9" s="71">
        <v>3</v>
      </c>
      <c r="J9" s="71">
        <v>9</v>
      </c>
      <c r="K9" s="72">
        <f t="shared" si="0"/>
        <v>24</v>
      </c>
      <c r="L9" s="72">
        <f t="shared" si="1"/>
        <v>45</v>
      </c>
      <c r="M9" s="72">
        <f t="shared" si="2"/>
        <v>69</v>
      </c>
    </row>
    <row r="10" spans="1:13" ht="27.75">
      <c r="A10" s="218"/>
      <c r="B10" s="42" t="s">
        <v>211</v>
      </c>
      <c r="C10" s="71">
        <v>5</v>
      </c>
      <c r="D10" s="71">
        <v>1</v>
      </c>
      <c r="E10" s="71">
        <v>2</v>
      </c>
      <c r="F10" s="71">
        <v>0</v>
      </c>
      <c r="G10" s="71">
        <v>4</v>
      </c>
      <c r="H10" s="71">
        <v>2</v>
      </c>
      <c r="I10" s="71">
        <v>3</v>
      </c>
      <c r="J10" s="71">
        <v>0</v>
      </c>
      <c r="K10" s="72">
        <f t="shared" si="0"/>
        <v>14</v>
      </c>
      <c r="L10" s="72">
        <f t="shared" si="1"/>
        <v>3</v>
      </c>
      <c r="M10" s="72">
        <f t="shared" si="2"/>
        <v>17</v>
      </c>
    </row>
    <row r="11" spans="1:13" ht="27.75">
      <c r="A11" s="218"/>
      <c r="B11" s="42" t="s">
        <v>132</v>
      </c>
      <c r="C11" s="71">
        <v>11</v>
      </c>
      <c r="D11" s="71">
        <v>5</v>
      </c>
      <c r="E11" s="71">
        <v>3</v>
      </c>
      <c r="F11" s="71">
        <v>1</v>
      </c>
      <c r="G11" s="71">
        <v>6</v>
      </c>
      <c r="H11" s="71">
        <v>1</v>
      </c>
      <c r="I11" s="71">
        <v>2</v>
      </c>
      <c r="J11" s="71">
        <v>0</v>
      </c>
      <c r="K11" s="72">
        <f t="shared" si="0"/>
        <v>22</v>
      </c>
      <c r="L11" s="72">
        <f t="shared" si="1"/>
        <v>7</v>
      </c>
      <c r="M11" s="72">
        <f t="shared" si="2"/>
        <v>29</v>
      </c>
    </row>
    <row r="12" spans="1:13" ht="27.75">
      <c r="A12" s="218"/>
      <c r="B12" s="60" t="s">
        <v>332</v>
      </c>
      <c r="C12" s="45">
        <f aca="true" t="shared" si="3" ref="C12:J12">SUM(C6:C11)</f>
        <v>132</v>
      </c>
      <c r="D12" s="45">
        <f t="shared" si="3"/>
        <v>90</v>
      </c>
      <c r="E12" s="45">
        <f t="shared" si="3"/>
        <v>61</v>
      </c>
      <c r="F12" s="45">
        <f t="shared" si="3"/>
        <v>57</v>
      </c>
      <c r="G12" s="45">
        <f t="shared" si="3"/>
        <v>72</v>
      </c>
      <c r="H12" s="45">
        <f t="shared" si="3"/>
        <v>47</v>
      </c>
      <c r="I12" s="45">
        <f t="shared" si="3"/>
        <v>35</v>
      </c>
      <c r="J12" s="45">
        <f t="shared" si="3"/>
        <v>34</v>
      </c>
      <c r="K12" s="72">
        <f t="shared" si="0"/>
        <v>300</v>
      </c>
      <c r="L12" s="72">
        <f t="shared" si="1"/>
        <v>228</v>
      </c>
      <c r="M12" s="72">
        <f t="shared" si="2"/>
        <v>528</v>
      </c>
    </row>
    <row r="13" spans="1:13" ht="27.75">
      <c r="A13" s="218" t="s">
        <v>287</v>
      </c>
      <c r="B13" s="46" t="s">
        <v>321</v>
      </c>
      <c r="C13" s="42">
        <v>81</v>
      </c>
      <c r="D13" s="42">
        <v>44</v>
      </c>
      <c r="E13" s="42">
        <v>52</v>
      </c>
      <c r="F13" s="42">
        <v>20</v>
      </c>
      <c r="G13" s="42">
        <v>67</v>
      </c>
      <c r="H13" s="42">
        <v>38</v>
      </c>
      <c r="I13" s="42">
        <v>37</v>
      </c>
      <c r="J13" s="42">
        <v>17</v>
      </c>
      <c r="K13" s="72">
        <f t="shared" si="0"/>
        <v>237</v>
      </c>
      <c r="L13" s="72">
        <f t="shared" si="1"/>
        <v>119</v>
      </c>
      <c r="M13" s="72">
        <f t="shared" si="2"/>
        <v>356</v>
      </c>
    </row>
    <row r="14" spans="1:13" ht="27.75">
      <c r="A14" s="218"/>
      <c r="B14" s="42" t="s">
        <v>322</v>
      </c>
      <c r="C14" s="42">
        <v>0</v>
      </c>
      <c r="D14" s="42">
        <v>39</v>
      </c>
      <c r="E14" s="42">
        <v>0</v>
      </c>
      <c r="F14" s="42">
        <v>24</v>
      </c>
      <c r="G14" s="42">
        <v>0</v>
      </c>
      <c r="H14" s="42">
        <v>27</v>
      </c>
      <c r="I14" s="42">
        <v>0</v>
      </c>
      <c r="J14" s="42">
        <v>13</v>
      </c>
      <c r="K14" s="72">
        <f t="shared" si="0"/>
        <v>0</v>
      </c>
      <c r="L14" s="72">
        <f t="shared" si="1"/>
        <v>103</v>
      </c>
      <c r="M14" s="72">
        <f t="shared" si="2"/>
        <v>103</v>
      </c>
    </row>
    <row r="15" spans="1:13" ht="27.75">
      <c r="A15" s="218"/>
      <c r="B15" s="60" t="s">
        <v>331</v>
      </c>
      <c r="C15" s="45">
        <f aca="true" t="shared" si="4" ref="C15:J15">SUM(C13:C14)</f>
        <v>81</v>
      </c>
      <c r="D15" s="45">
        <f t="shared" si="4"/>
        <v>83</v>
      </c>
      <c r="E15" s="45">
        <f t="shared" si="4"/>
        <v>52</v>
      </c>
      <c r="F15" s="45">
        <f t="shared" si="4"/>
        <v>44</v>
      </c>
      <c r="G15" s="45">
        <f t="shared" si="4"/>
        <v>67</v>
      </c>
      <c r="H15" s="45">
        <f t="shared" si="4"/>
        <v>65</v>
      </c>
      <c r="I15" s="45">
        <f t="shared" si="4"/>
        <v>37</v>
      </c>
      <c r="J15" s="45">
        <f t="shared" si="4"/>
        <v>30</v>
      </c>
      <c r="K15" s="72">
        <f t="shared" si="0"/>
        <v>237</v>
      </c>
      <c r="L15" s="72">
        <f t="shared" si="1"/>
        <v>222</v>
      </c>
      <c r="M15" s="72">
        <f t="shared" si="2"/>
        <v>459</v>
      </c>
    </row>
    <row r="16" spans="1:13" ht="27.75">
      <c r="A16" s="218" t="s">
        <v>286</v>
      </c>
      <c r="B16" s="46" t="s">
        <v>285</v>
      </c>
      <c r="C16" s="42">
        <v>11</v>
      </c>
      <c r="D16" s="42">
        <v>3</v>
      </c>
      <c r="E16" s="42">
        <v>8</v>
      </c>
      <c r="F16" s="42">
        <v>2</v>
      </c>
      <c r="G16" s="42">
        <v>10</v>
      </c>
      <c r="H16" s="42">
        <v>3</v>
      </c>
      <c r="I16" s="42">
        <v>4</v>
      </c>
      <c r="J16" s="42">
        <v>2</v>
      </c>
      <c r="K16" s="72">
        <f t="shared" si="0"/>
        <v>33</v>
      </c>
      <c r="L16" s="72">
        <f t="shared" si="1"/>
        <v>10</v>
      </c>
      <c r="M16" s="72">
        <f t="shared" si="2"/>
        <v>43</v>
      </c>
    </row>
    <row r="17" spans="1:13" ht="27.75">
      <c r="A17" s="218"/>
      <c r="B17" s="46" t="s">
        <v>141</v>
      </c>
      <c r="C17" s="42">
        <v>18</v>
      </c>
      <c r="D17" s="42">
        <v>4</v>
      </c>
      <c r="E17" s="42">
        <v>20</v>
      </c>
      <c r="F17" s="42">
        <v>4</v>
      </c>
      <c r="G17" s="42">
        <v>18</v>
      </c>
      <c r="H17" s="42">
        <v>4</v>
      </c>
      <c r="I17" s="42">
        <v>11</v>
      </c>
      <c r="J17" s="42">
        <v>3</v>
      </c>
      <c r="K17" s="72">
        <f t="shared" si="0"/>
        <v>67</v>
      </c>
      <c r="L17" s="72">
        <f t="shared" si="1"/>
        <v>15</v>
      </c>
      <c r="M17" s="72">
        <f t="shared" si="2"/>
        <v>82</v>
      </c>
    </row>
    <row r="18" spans="1:13" ht="27.75">
      <c r="A18" s="218"/>
      <c r="B18" s="42" t="s">
        <v>169</v>
      </c>
      <c r="C18" s="42">
        <v>21</v>
      </c>
      <c r="D18" s="42">
        <v>3</v>
      </c>
      <c r="E18" s="42">
        <v>11</v>
      </c>
      <c r="F18" s="42">
        <v>1</v>
      </c>
      <c r="G18" s="42">
        <v>17</v>
      </c>
      <c r="H18" s="42">
        <v>7</v>
      </c>
      <c r="I18" s="42">
        <v>13</v>
      </c>
      <c r="J18" s="42">
        <v>2</v>
      </c>
      <c r="K18" s="72">
        <f t="shared" si="0"/>
        <v>62</v>
      </c>
      <c r="L18" s="72">
        <f t="shared" si="1"/>
        <v>13</v>
      </c>
      <c r="M18" s="72">
        <f t="shared" si="2"/>
        <v>75</v>
      </c>
    </row>
    <row r="19" spans="1:13" ht="27.75">
      <c r="A19" s="218"/>
      <c r="B19" s="42" t="s">
        <v>139</v>
      </c>
      <c r="C19" s="42">
        <v>23</v>
      </c>
      <c r="D19" s="42">
        <v>5</v>
      </c>
      <c r="E19" s="42">
        <v>18</v>
      </c>
      <c r="F19" s="42">
        <v>3</v>
      </c>
      <c r="G19" s="42">
        <v>18</v>
      </c>
      <c r="H19" s="42">
        <v>5</v>
      </c>
      <c r="I19" s="42">
        <v>11</v>
      </c>
      <c r="J19" s="42">
        <v>0</v>
      </c>
      <c r="K19" s="72">
        <f t="shared" si="0"/>
        <v>70</v>
      </c>
      <c r="L19" s="72">
        <f t="shared" si="1"/>
        <v>13</v>
      </c>
      <c r="M19" s="72">
        <f t="shared" si="2"/>
        <v>83</v>
      </c>
    </row>
    <row r="20" spans="1:13" ht="27.75">
      <c r="A20" s="218"/>
      <c r="B20" s="42" t="s">
        <v>154</v>
      </c>
      <c r="C20" s="42">
        <v>15</v>
      </c>
      <c r="D20" s="42">
        <v>3</v>
      </c>
      <c r="E20" s="42">
        <v>12</v>
      </c>
      <c r="F20" s="42">
        <v>2</v>
      </c>
      <c r="G20" s="42">
        <v>36</v>
      </c>
      <c r="H20" s="42">
        <v>3</v>
      </c>
      <c r="I20" s="42">
        <v>15</v>
      </c>
      <c r="J20" s="42">
        <v>1</v>
      </c>
      <c r="K20" s="72">
        <f t="shared" si="0"/>
        <v>78</v>
      </c>
      <c r="L20" s="72">
        <f t="shared" si="1"/>
        <v>9</v>
      </c>
      <c r="M20" s="72">
        <f t="shared" si="2"/>
        <v>87</v>
      </c>
    </row>
    <row r="21" spans="1:13" ht="27.75">
      <c r="A21" s="218"/>
      <c r="B21" s="42" t="s">
        <v>212</v>
      </c>
      <c r="C21" s="42">
        <v>18</v>
      </c>
      <c r="D21" s="42">
        <v>3</v>
      </c>
      <c r="E21" s="42">
        <v>8</v>
      </c>
      <c r="F21" s="42">
        <v>4</v>
      </c>
      <c r="G21" s="42">
        <v>15</v>
      </c>
      <c r="H21" s="42">
        <v>4</v>
      </c>
      <c r="I21" s="42">
        <v>9</v>
      </c>
      <c r="J21" s="42">
        <v>0</v>
      </c>
      <c r="K21" s="72">
        <f t="shared" si="0"/>
        <v>50</v>
      </c>
      <c r="L21" s="72">
        <f t="shared" si="1"/>
        <v>11</v>
      </c>
      <c r="M21" s="72">
        <f t="shared" si="2"/>
        <v>61</v>
      </c>
    </row>
    <row r="22" spans="1:13" ht="27.75">
      <c r="A22" s="218"/>
      <c r="B22" s="42" t="s">
        <v>160</v>
      </c>
      <c r="C22" s="42">
        <v>8</v>
      </c>
      <c r="D22" s="42">
        <v>1</v>
      </c>
      <c r="E22" s="42">
        <v>13</v>
      </c>
      <c r="F22" s="42">
        <v>0</v>
      </c>
      <c r="G22" s="42">
        <v>16</v>
      </c>
      <c r="H22" s="42">
        <v>2</v>
      </c>
      <c r="I22" s="42">
        <v>9</v>
      </c>
      <c r="J22" s="42">
        <v>0</v>
      </c>
      <c r="K22" s="72">
        <f t="shared" si="0"/>
        <v>46</v>
      </c>
      <c r="L22" s="72">
        <f t="shared" si="1"/>
        <v>3</v>
      </c>
      <c r="M22" s="72">
        <f t="shared" si="2"/>
        <v>49</v>
      </c>
    </row>
    <row r="23" spans="1:13" ht="27.75">
      <c r="A23" s="218"/>
      <c r="B23" s="59" t="s">
        <v>330</v>
      </c>
      <c r="C23" s="45">
        <f aca="true" t="shared" si="5" ref="C23:J23">SUM(C16:C22)</f>
        <v>114</v>
      </c>
      <c r="D23" s="45">
        <f t="shared" si="5"/>
        <v>22</v>
      </c>
      <c r="E23" s="45">
        <f t="shared" si="5"/>
        <v>90</v>
      </c>
      <c r="F23" s="45">
        <f t="shared" si="5"/>
        <v>16</v>
      </c>
      <c r="G23" s="45">
        <f t="shared" si="5"/>
        <v>130</v>
      </c>
      <c r="H23" s="45">
        <f t="shared" si="5"/>
        <v>28</v>
      </c>
      <c r="I23" s="45">
        <f t="shared" si="5"/>
        <v>72</v>
      </c>
      <c r="J23" s="45">
        <f t="shared" si="5"/>
        <v>8</v>
      </c>
      <c r="K23" s="72">
        <f t="shared" si="0"/>
        <v>406</v>
      </c>
      <c r="L23" s="72">
        <f t="shared" si="1"/>
        <v>74</v>
      </c>
      <c r="M23" s="72">
        <f t="shared" si="2"/>
        <v>480</v>
      </c>
    </row>
    <row r="24" spans="1:13" ht="27.75">
      <c r="A24" s="218" t="s">
        <v>284</v>
      </c>
      <c r="B24" s="46" t="s">
        <v>270</v>
      </c>
      <c r="C24" s="42">
        <v>65</v>
      </c>
      <c r="D24" s="42">
        <v>39</v>
      </c>
      <c r="E24" s="42">
        <v>24</v>
      </c>
      <c r="F24" s="42">
        <v>14</v>
      </c>
      <c r="G24" s="42">
        <v>36</v>
      </c>
      <c r="H24" s="42">
        <v>29</v>
      </c>
      <c r="I24" s="42">
        <v>29</v>
      </c>
      <c r="J24" s="42">
        <v>17</v>
      </c>
      <c r="K24" s="72">
        <f t="shared" si="0"/>
        <v>154</v>
      </c>
      <c r="L24" s="72">
        <f t="shared" si="1"/>
        <v>99</v>
      </c>
      <c r="M24" s="72">
        <f t="shared" si="2"/>
        <v>253</v>
      </c>
    </row>
    <row r="25" spans="1:13" ht="27.75">
      <c r="A25" s="218"/>
      <c r="B25" s="42" t="s">
        <v>213</v>
      </c>
      <c r="C25" s="42">
        <v>43</v>
      </c>
      <c r="D25" s="42">
        <v>21</v>
      </c>
      <c r="E25" s="42">
        <v>31</v>
      </c>
      <c r="F25" s="42">
        <v>9</v>
      </c>
      <c r="G25" s="42">
        <v>44</v>
      </c>
      <c r="H25" s="42">
        <v>20</v>
      </c>
      <c r="I25" s="42">
        <v>36</v>
      </c>
      <c r="J25" s="42">
        <v>9</v>
      </c>
      <c r="K25" s="72">
        <f t="shared" si="0"/>
        <v>154</v>
      </c>
      <c r="L25" s="72">
        <f t="shared" si="1"/>
        <v>59</v>
      </c>
      <c r="M25" s="72">
        <f t="shared" si="2"/>
        <v>213</v>
      </c>
    </row>
    <row r="26" spans="1:13" ht="27.75">
      <c r="A26" s="218"/>
      <c r="B26" s="42" t="s">
        <v>214</v>
      </c>
      <c r="C26" s="42">
        <v>38</v>
      </c>
      <c r="D26" s="42">
        <v>18</v>
      </c>
      <c r="E26" s="42">
        <v>38</v>
      </c>
      <c r="F26" s="42">
        <v>15</v>
      </c>
      <c r="G26" s="42">
        <v>62</v>
      </c>
      <c r="H26" s="42">
        <v>18</v>
      </c>
      <c r="I26" s="42">
        <v>42</v>
      </c>
      <c r="J26" s="42">
        <v>11</v>
      </c>
      <c r="K26" s="72">
        <f t="shared" si="0"/>
        <v>180</v>
      </c>
      <c r="L26" s="72">
        <f t="shared" si="1"/>
        <v>62</v>
      </c>
      <c r="M26" s="72">
        <f t="shared" si="2"/>
        <v>242</v>
      </c>
    </row>
    <row r="27" spans="1:13" ht="27.75">
      <c r="A27" s="218"/>
      <c r="B27" s="42" t="s">
        <v>137</v>
      </c>
      <c r="C27" s="42">
        <v>42</v>
      </c>
      <c r="D27" s="42">
        <v>39</v>
      </c>
      <c r="E27" s="42">
        <v>18</v>
      </c>
      <c r="F27" s="42">
        <v>14</v>
      </c>
      <c r="G27" s="42">
        <v>21</v>
      </c>
      <c r="H27" s="42">
        <v>16</v>
      </c>
      <c r="I27" s="42">
        <v>15</v>
      </c>
      <c r="J27" s="42">
        <v>13</v>
      </c>
      <c r="K27" s="72">
        <f t="shared" si="0"/>
        <v>96</v>
      </c>
      <c r="L27" s="72">
        <f t="shared" si="1"/>
        <v>82</v>
      </c>
      <c r="M27" s="72">
        <f t="shared" si="2"/>
        <v>178</v>
      </c>
    </row>
    <row r="28" spans="1:13" ht="27.75">
      <c r="A28" s="218"/>
      <c r="B28" s="42" t="s">
        <v>138</v>
      </c>
      <c r="C28" s="42">
        <v>12</v>
      </c>
      <c r="D28" s="42">
        <v>6</v>
      </c>
      <c r="E28" s="42">
        <v>4</v>
      </c>
      <c r="F28" s="42">
        <v>12</v>
      </c>
      <c r="G28" s="42">
        <v>8</v>
      </c>
      <c r="H28" s="42">
        <v>16</v>
      </c>
      <c r="I28" s="42">
        <v>3</v>
      </c>
      <c r="J28" s="42">
        <v>10</v>
      </c>
      <c r="K28" s="72">
        <f t="shared" si="0"/>
        <v>27</v>
      </c>
      <c r="L28" s="72">
        <f t="shared" si="1"/>
        <v>44</v>
      </c>
      <c r="M28" s="72">
        <f t="shared" si="2"/>
        <v>71</v>
      </c>
    </row>
    <row r="29" spans="1:13" ht="27.75">
      <c r="A29" s="218"/>
      <c r="B29" s="60" t="s">
        <v>329</v>
      </c>
      <c r="C29" s="45">
        <f aca="true" t="shared" si="6" ref="C29:J29">SUM(C24:C28)</f>
        <v>200</v>
      </c>
      <c r="D29" s="45">
        <f t="shared" si="6"/>
        <v>123</v>
      </c>
      <c r="E29" s="45">
        <f t="shared" si="6"/>
        <v>115</v>
      </c>
      <c r="F29" s="45">
        <f t="shared" si="6"/>
        <v>64</v>
      </c>
      <c r="G29" s="45">
        <f t="shared" si="6"/>
        <v>171</v>
      </c>
      <c r="H29" s="45">
        <f t="shared" si="6"/>
        <v>99</v>
      </c>
      <c r="I29" s="45">
        <f t="shared" si="6"/>
        <v>125</v>
      </c>
      <c r="J29" s="45">
        <f t="shared" si="6"/>
        <v>60</v>
      </c>
      <c r="K29" s="72">
        <f t="shared" si="0"/>
        <v>611</v>
      </c>
      <c r="L29" s="72">
        <f t="shared" si="1"/>
        <v>346</v>
      </c>
      <c r="M29" s="72">
        <f t="shared" si="2"/>
        <v>957</v>
      </c>
    </row>
    <row r="30" spans="1:13" ht="27.75">
      <c r="A30" s="218" t="s">
        <v>283</v>
      </c>
      <c r="B30" s="42" t="s">
        <v>271</v>
      </c>
      <c r="C30" s="42">
        <v>149</v>
      </c>
      <c r="D30" s="42">
        <v>3</v>
      </c>
      <c r="E30" s="42">
        <v>75</v>
      </c>
      <c r="F30" s="42">
        <v>18</v>
      </c>
      <c r="G30" s="42">
        <v>0</v>
      </c>
      <c r="H30" s="42">
        <v>0</v>
      </c>
      <c r="I30" s="42">
        <v>0</v>
      </c>
      <c r="J30" s="42">
        <v>0</v>
      </c>
      <c r="K30" s="72">
        <f t="shared" si="0"/>
        <v>224</v>
      </c>
      <c r="L30" s="72">
        <f t="shared" si="1"/>
        <v>21</v>
      </c>
      <c r="M30" s="72">
        <f t="shared" si="2"/>
        <v>245</v>
      </c>
    </row>
    <row r="31" spans="1:13" ht="27.75">
      <c r="A31" s="218"/>
      <c r="B31" s="42" t="s">
        <v>215</v>
      </c>
      <c r="C31" s="42">
        <v>7</v>
      </c>
      <c r="D31" s="42">
        <v>5</v>
      </c>
      <c r="E31" s="42">
        <v>0</v>
      </c>
      <c r="F31" s="42">
        <v>0</v>
      </c>
      <c r="G31" s="42">
        <v>7</v>
      </c>
      <c r="H31" s="42">
        <v>5</v>
      </c>
      <c r="I31" s="42">
        <v>6</v>
      </c>
      <c r="J31" s="42">
        <v>13</v>
      </c>
      <c r="K31" s="72">
        <f t="shared" si="0"/>
        <v>20</v>
      </c>
      <c r="L31" s="72">
        <f t="shared" si="1"/>
        <v>23</v>
      </c>
      <c r="M31" s="72">
        <f t="shared" si="2"/>
        <v>43</v>
      </c>
    </row>
    <row r="32" spans="1:13" ht="27.75">
      <c r="A32" s="218"/>
      <c r="B32" s="42" t="s">
        <v>216</v>
      </c>
      <c r="C32" s="42">
        <v>5</v>
      </c>
      <c r="D32" s="42">
        <v>4</v>
      </c>
      <c r="E32" s="42">
        <v>0</v>
      </c>
      <c r="F32" s="42">
        <v>0</v>
      </c>
      <c r="G32" s="42">
        <v>5</v>
      </c>
      <c r="H32" s="42">
        <v>4</v>
      </c>
      <c r="I32" s="42">
        <v>5</v>
      </c>
      <c r="J32" s="42">
        <v>4</v>
      </c>
      <c r="K32" s="72">
        <f t="shared" si="0"/>
        <v>15</v>
      </c>
      <c r="L32" s="72">
        <f t="shared" si="1"/>
        <v>12</v>
      </c>
      <c r="M32" s="72">
        <f t="shared" si="2"/>
        <v>27</v>
      </c>
    </row>
    <row r="33" spans="1:13" ht="27.75">
      <c r="A33" s="218"/>
      <c r="B33" s="42" t="s">
        <v>217</v>
      </c>
      <c r="C33" s="42">
        <v>7</v>
      </c>
      <c r="D33" s="42">
        <v>8</v>
      </c>
      <c r="E33" s="42">
        <v>0</v>
      </c>
      <c r="F33" s="42">
        <v>0</v>
      </c>
      <c r="G33" s="42">
        <v>3</v>
      </c>
      <c r="H33" s="42">
        <v>5</v>
      </c>
      <c r="I33" s="42">
        <v>6</v>
      </c>
      <c r="J33" s="42">
        <v>8</v>
      </c>
      <c r="K33" s="72">
        <f t="shared" si="0"/>
        <v>16</v>
      </c>
      <c r="L33" s="72">
        <f t="shared" si="1"/>
        <v>21</v>
      </c>
      <c r="M33" s="72">
        <f t="shared" si="2"/>
        <v>37</v>
      </c>
    </row>
    <row r="34" spans="1:13" ht="27.75">
      <c r="A34" s="218"/>
      <c r="B34" s="42" t="s">
        <v>140</v>
      </c>
      <c r="C34" s="42">
        <v>5</v>
      </c>
      <c r="D34" s="42">
        <v>6</v>
      </c>
      <c r="E34" s="42">
        <v>0</v>
      </c>
      <c r="F34" s="42">
        <v>0</v>
      </c>
      <c r="G34" s="42">
        <v>5</v>
      </c>
      <c r="H34" s="42">
        <v>4</v>
      </c>
      <c r="I34" s="42">
        <v>3</v>
      </c>
      <c r="J34" s="42">
        <v>9</v>
      </c>
      <c r="K34" s="72">
        <f t="shared" si="0"/>
        <v>13</v>
      </c>
      <c r="L34" s="72">
        <f t="shared" si="1"/>
        <v>19</v>
      </c>
      <c r="M34" s="72">
        <f t="shared" si="2"/>
        <v>32</v>
      </c>
    </row>
    <row r="35" spans="1:13" ht="27.75">
      <c r="A35" s="218"/>
      <c r="B35" s="59" t="s">
        <v>328</v>
      </c>
      <c r="C35" s="45">
        <f aca="true" t="shared" si="7" ref="C35:J35">SUM(C30:C34)</f>
        <v>173</v>
      </c>
      <c r="D35" s="45">
        <f t="shared" si="7"/>
        <v>26</v>
      </c>
      <c r="E35" s="45">
        <f t="shared" si="7"/>
        <v>75</v>
      </c>
      <c r="F35" s="45">
        <f t="shared" si="7"/>
        <v>18</v>
      </c>
      <c r="G35" s="45">
        <f t="shared" si="7"/>
        <v>20</v>
      </c>
      <c r="H35" s="45">
        <f t="shared" si="7"/>
        <v>18</v>
      </c>
      <c r="I35" s="45">
        <f t="shared" si="7"/>
        <v>20</v>
      </c>
      <c r="J35" s="45">
        <f t="shared" si="7"/>
        <v>34</v>
      </c>
      <c r="K35" s="72">
        <f t="shared" si="0"/>
        <v>288</v>
      </c>
      <c r="L35" s="72">
        <f t="shared" si="1"/>
        <v>96</v>
      </c>
      <c r="M35" s="72">
        <f t="shared" si="2"/>
        <v>384</v>
      </c>
    </row>
    <row r="36" spans="1:13" ht="27.75">
      <c r="A36" s="218" t="s">
        <v>282</v>
      </c>
      <c r="B36" s="48" t="s">
        <v>271</v>
      </c>
      <c r="C36" s="43">
        <v>100</v>
      </c>
      <c r="D36" s="43">
        <v>56</v>
      </c>
      <c r="E36" s="43">
        <v>159</v>
      </c>
      <c r="F36" s="43">
        <v>195</v>
      </c>
      <c r="G36" s="43">
        <v>0</v>
      </c>
      <c r="H36" s="43">
        <v>0</v>
      </c>
      <c r="I36" s="43">
        <v>0</v>
      </c>
      <c r="J36" s="43">
        <v>0</v>
      </c>
      <c r="K36" s="72">
        <f t="shared" si="0"/>
        <v>259</v>
      </c>
      <c r="L36" s="72">
        <f t="shared" si="1"/>
        <v>251</v>
      </c>
      <c r="M36" s="72">
        <f t="shared" si="2"/>
        <v>510</v>
      </c>
    </row>
    <row r="37" spans="1:13" ht="27.75">
      <c r="A37" s="218"/>
      <c r="B37" s="48" t="s">
        <v>218</v>
      </c>
      <c r="C37" s="43">
        <v>0</v>
      </c>
      <c r="D37" s="43">
        <v>0</v>
      </c>
      <c r="E37" s="43">
        <v>0</v>
      </c>
      <c r="F37" s="43">
        <v>0</v>
      </c>
      <c r="G37" s="43">
        <v>26</v>
      </c>
      <c r="H37" s="43">
        <v>22</v>
      </c>
      <c r="I37" s="43">
        <v>47</v>
      </c>
      <c r="J37" s="43">
        <v>45</v>
      </c>
      <c r="K37" s="72">
        <f t="shared" si="0"/>
        <v>73</v>
      </c>
      <c r="L37" s="72">
        <f t="shared" si="1"/>
        <v>67</v>
      </c>
      <c r="M37" s="72">
        <f t="shared" si="2"/>
        <v>140</v>
      </c>
    </row>
    <row r="38" spans="1:13" ht="27.75">
      <c r="A38" s="218"/>
      <c r="B38" s="48" t="s">
        <v>219</v>
      </c>
      <c r="C38" s="43">
        <v>0</v>
      </c>
      <c r="D38" s="43">
        <v>0</v>
      </c>
      <c r="E38" s="43">
        <v>0</v>
      </c>
      <c r="F38" s="43">
        <v>0</v>
      </c>
      <c r="G38" s="43">
        <v>43</v>
      </c>
      <c r="H38" s="43">
        <v>48</v>
      </c>
      <c r="I38" s="43">
        <v>163</v>
      </c>
      <c r="J38" s="43">
        <v>129</v>
      </c>
      <c r="K38" s="72">
        <f t="shared" si="0"/>
        <v>206</v>
      </c>
      <c r="L38" s="72">
        <f t="shared" si="1"/>
        <v>177</v>
      </c>
      <c r="M38" s="72">
        <f t="shared" si="2"/>
        <v>383</v>
      </c>
    </row>
    <row r="39" spans="1:13" ht="27.75">
      <c r="A39" s="218"/>
      <c r="B39" s="48" t="s">
        <v>220</v>
      </c>
      <c r="C39" s="43">
        <v>0</v>
      </c>
      <c r="D39" s="43">
        <v>0</v>
      </c>
      <c r="E39" s="43">
        <v>0</v>
      </c>
      <c r="F39" s="43">
        <v>0</v>
      </c>
      <c r="G39" s="43">
        <v>114</v>
      </c>
      <c r="H39" s="43">
        <v>95</v>
      </c>
      <c r="I39" s="43">
        <v>0</v>
      </c>
      <c r="J39" s="43">
        <v>0</v>
      </c>
      <c r="K39" s="72">
        <f t="shared" si="0"/>
        <v>114</v>
      </c>
      <c r="L39" s="72">
        <f t="shared" si="1"/>
        <v>95</v>
      </c>
      <c r="M39" s="72">
        <f t="shared" si="2"/>
        <v>209</v>
      </c>
    </row>
    <row r="40" spans="1:13" ht="55.5">
      <c r="A40" s="218"/>
      <c r="B40" s="59" t="s">
        <v>327</v>
      </c>
      <c r="C40" s="45">
        <f aca="true" t="shared" si="8" ref="C40:J40">SUM(C36:C39)</f>
        <v>100</v>
      </c>
      <c r="D40" s="45">
        <f t="shared" si="8"/>
        <v>56</v>
      </c>
      <c r="E40" s="45">
        <f t="shared" si="8"/>
        <v>159</v>
      </c>
      <c r="F40" s="45">
        <f t="shared" si="8"/>
        <v>195</v>
      </c>
      <c r="G40" s="45">
        <f t="shared" si="8"/>
        <v>183</v>
      </c>
      <c r="H40" s="45">
        <f t="shared" si="8"/>
        <v>165</v>
      </c>
      <c r="I40" s="45">
        <f t="shared" si="8"/>
        <v>210</v>
      </c>
      <c r="J40" s="45">
        <f t="shared" si="8"/>
        <v>174</v>
      </c>
      <c r="K40" s="72">
        <f t="shared" si="0"/>
        <v>652</v>
      </c>
      <c r="L40" s="72">
        <f t="shared" si="1"/>
        <v>590</v>
      </c>
      <c r="M40" s="72">
        <f t="shared" si="2"/>
        <v>1242</v>
      </c>
    </row>
    <row r="41" spans="1:13" ht="27.75">
      <c r="A41" s="214" t="s">
        <v>281</v>
      </c>
      <c r="B41" s="48" t="s">
        <v>271</v>
      </c>
      <c r="C41" s="43">
        <v>24</v>
      </c>
      <c r="D41" s="43">
        <v>14</v>
      </c>
      <c r="E41" s="43">
        <v>20</v>
      </c>
      <c r="F41" s="43">
        <v>43</v>
      </c>
      <c r="G41" s="43">
        <v>0</v>
      </c>
      <c r="H41" s="43">
        <v>0</v>
      </c>
      <c r="I41" s="43">
        <v>0</v>
      </c>
      <c r="J41" s="43">
        <v>0</v>
      </c>
      <c r="K41" s="72">
        <f t="shared" si="0"/>
        <v>44</v>
      </c>
      <c r="L41" s="72">
        <f t="shared" si="1"/>
        <v>57</v>
      </c>
      <c r="M41" s="72">
        <f t="shared" si="2"/>
        <v>101</v>
      </c>
    </row>
    <row r="42" spans="1:13" ht="27.75">
      <c r="A42" s="215"/>
      <c r="B42" s="48" t="s">
        <v>221</v>
      </c>
      <c r="C42" s="43">
        <v>0</v>
      </c>
      <c r="D42" s="43">
        <v>0</v>
      </c>
      <c r="E42" s="43">
        <v>0</v>
      </c>
      <c r="F42" s="43">
        <v>0</v>
      </c>
      <c r="G42" s="43">
        <v>14</v>
      </c>
      <c r="H42" s="43">
        <v>11</v>
      </c>
      <c r="I42" s="43">
        <v>33</v>
      </c>
      <c r="J42" s="43">
        <v>24</v>
      </c>
      <c r="K42" s="72">
        <f t="shared" si="0"/>
        <v>47</v>
      </c>
      <c r="L42" s="72">
        <f t="shared" si="1"/>
        <v>35</v>
      </c>
      <c r="M42" s="72">
        <f t="shared" si="2"/>
        <v>82</v>
      </c>
    </row>
    <row r="43" spans="1:13" ht="27.75">
      <c r="A43" s="215"/>
      <c r="B43" s="48" t="s">
        <v>219</v>
      </c>
      <c r="C43" s="43">
        <v>0</v>
      </c>
      <c r="D43" s="43">
        <v>0</v>
      </c>
      <c r="E43" s="43">
        <v>0</v>
      </c>
      <c r="F43" s="43">
        <v>0</v>
      </c>
      <c r="G43" s="43">
        <v>25</v>
      </c>
      <c r="H43" s="43">
        <v>24</v>
      </c>
      <c r="I43" s="43">
        <v>39</v>
      </c>
      <c r="J43" s="43">
        <v>28</v>
      </c>
      <c r="K43" s="72">
        <f t="shared" si="0"/>
        <v>64</v>
      </c>
      <c r="L43" s="72">
        <f t="shared" si="1"/>
        <v>52</v>
      </c>
      <c r="M43" s="72">
        <f t="shared" si="2"/>
        <v>116</v>
      </c>
    </row>
    <row r="44" spans="1:13" ht="55.5">
      <c r="A44" s="216"/>
      <c r="B44" s="59" t="s">
        <v>326</v>
      </c>
      <c r="C44" s="45">
        <f aca="true" t="shared" si="9" ref="C44:J44">SUM(C41:C43)</f>
        <v>24</v>
      </c>
      <c r="D44" s="45">
        <f t="shared" si="9"/>
        <v>14</v>
      </c>
      <c r="E44" s="45">
        <f t="shared" si="9"/>
        <v>20</v>
      </c>
      <c r="F44" s="45">
        <f t="shared" si="9"/>
        <v>43</v>
      </c>
      <c r="G44" s="45">
        <f t="shared" si="9"/>
        <v>39</v>
      </c>
      <c r="H44" s="45">
        <f t="shared" si="9"/>
        <v>35</v>
      </c>
      <c r="I44" s="45">
        <f t="shared" si="9"/>
        <v>72</v>
      </c>
      <c r="J44" s="45">
        <f t="shared" si="9"/>
        <v>52</v>
      </c>
      <c r="K44" s="72">
        <f t="shared" si="0"/>
        <v>155</v>
      </c>
      <c r="L44" s="72">
        <f t="shared" si="1"/>
        <v>144</v>
      </c>
      <c r="M44" s="72">
        <f t="shared" si="2"/>
        <v>299</v>
      </c>
    </row>
    <row r="45" spans="1:13" ht="27.75">
      <c r="A45" s="118" t="s">
        <v>323</v>
      </c>
      <c r="B45" s="118"/>
      <c r="C45" s="42">
        <v>35</v>
      </c>
      <c r="D45" s="42">
        <v>14</v>
      </c>
      <c r="E45" s="42">
        <v>32</v>
      </c>
      <c r="F45" s="42">
        <v>19</v>
      </c>
      <c r="G45" s="42">
        <v>44</v>
      </c>
      <c r="H45" s="42">
        <v>27</v>
      </c>
      <c r="I45" s="42">
        <v>25</v>
      </c>
      <c r="J45" s="42">
        <v>13</v>
      </c>
      <c r="K45" s="72">
        <f t="shared" si="0"/>
        <v>136</v>
      </c>
      <c r="L45" s="72">
        <f t="shared" si="1"/>
        <v>73</v>
      </c>
      <c r="M45" s="72">
        <f t="shared" si="2"/>
        <v>209</v>
      </c>
    </row>
    <row r="46" spans="1:13" ht="27.75">
      <c r="A46" s="118" t="s">
        <v>294</v>
      </c>
      <c r="B46" s="118"/>
      <c r="C46" s="42">
        <v>20</v>
      </c>
      <c r="D46" s="42">
        <v>1</v>
      </c>
      <c r="E46" s="42">
        <v>18</v>
      </c>
      <c r="F46" s="42">
        <v>2</v>
      </c>
      <c r="G46" s="42">
        <v>21</v>
      </c>
      <c r="H46" s="42">
        <v>2</v>
      </c>
      <c r="I46" s="42">
        <v>12</v>
      </c>
      <c r="J46" s="42">
        <v>0</v>
      </c>
      <c r="K46" s="72">
        <f t="shared" si="0"/>
        <v>71</v>
      </c>
      <c r="L46" s="72">
        <f t="shared" si="1"/>
        <v>5</v>
      </c>
      <c r="M46" s="72">
        <f t="shared" si="2"/>
        <v>76</v>
      </c>
    </row>
    <row r="47" spans="1:13" ht="27.75">
      <c r="A47" s="118" t="s">
        <v>280</v>
      </c>
      <c r="B47" s="118"/>
      <c r="C47" s="42">
        <v>84</v>
      </c>
      <c r="D47" s="42">
        <v>18</v>
      </c>
      <c r="E47" s="42">
        <v>65</v>
      </c>
      <c r="F47" s="42">
        <v>17</v>
      </c>
      <c r="G47" s="42">
        <v>86</v>
      </c>
      <c r="H47" s="42">
        <v>21</v>
      </c>
      <c r="I47" s="42">
        <v>40</v>
      </c>
      <c r="J47" s="42">
        <v>13</v>
      </c>
      <c r="K47" s="72">
        <f t="shared" si="0"/>
        <v>275</v>
      </c>
      <c r="L47" s="72">
        <f t="shared" si="1"/>
        <v>69</v>
      </c>
      <c r="M47" s="72">
        <f t="shared" si="2"/>
        <v>344</v>
      </c>
    </row>
    <row r="48" spans="1:13" ht="27.75">
      <c r="A48" s="116" t="s">
        <v>279</v>
      </c>
      <c r="B48" s="116"/>
      <c r="C48" s="42">
        <v>111</v>
      </c>
      <c r="D48" s="42">
        <v>11</v>
      </c>
      <c r="E48" s="42">
        <v>37</v>
      </c>
      <c r="F48" s="42">
        <v>5</v>
      </c>
      <c r="G48" s="42">
        <v>75</v>
      </c>
      <c r="H48" s="42">
        <v>7</v>
      </c>
      <c r="I48" s="42">
        <v>31</v>
      </c>
      <c r="J48" s="42">
        <v>3</v>
      </c>
      <c r="K48" s="72">
        <f t="shared" si="0"/>
        <v>254</v>
      </c>
      <c r="L48" s="72">
        <f t="shared" si="1"/>
        <v>26</v>
      </c>
      <c r="M48" s="72">
        <f t="shared" si="2"/>
        <v>280</v>
      </c>
    </row>
    <row r="49" spans="1:13" ht="27.75">
      <c r="A49" s="118" t="s">
        <v>278</v>
      </c>
      <c r="B49" s="118"/>
      <c r="C49" s="42">
        <v>253</v>
      </c>
      <c r="D49" s="42">
        <v>208</v>
      </c>
      <c r="E49" s="42">
        <v>120</v>
      </c>
      <c r="F49" s="42">
        <v>102</v>
      </c>
      <c r="G49" s="42">
        <v>181</v>
      </c>
      <c r="H49" s="42">
        <v>191</v>
      </c>
      <c r="I49" s="42">
        <v>80</v>
      </c>
      <c r="J49" s="42">
        <v>100</v>
      </c>
      <c r="K49" s="72">
        <f t="shared" si="0"/>
        <v>634</v>
      </c>
      <c r="L49" s="72">
        <f t="shared" si="1"/>
        <v>601</v>
      </c>
      <c r="M49" s="72">
        <f t="shared" si="2"/>
        <v>1235</v>
      </c>
    </row>
    <row r="50" spans="1:13" ht="27.75">
      <c r="A50" s="209" t="s">
        <v>222</v>
      </c>
      <c r="B50" s="209"/>
      <c r="C50" s="45">
        <f aca="true" t="shared" si="10" ref="C50:J50">C49+C48+C47+C46+C45+C44+C40+C35+C29+C23+C15+C12</f>
        <v>1327</v>
      </c>
      <c r="D50" s="72">
        <f t="shared" si="10"/>
        <v>666</v>
      </c>
      <c r="E50" s="72">
        <f t="shared" si="10"/>
        <v>844</v>
      </c>
      <c r="F50" s="72">
        <f t="shared" si="10"/>
        <v>582</v>
      </c>
      <c r="G50" s="72">
        <f t="shared" si="10"/>
        <v>1089</v>
      </c>
      <c r="H50" s="72">
        <f t="shared" si="10"/>
        <v>705</v>
      </c>
      <c r="I50" s="72">
        <f t="shared" si="10"/>
        <v>759</v>
      </c>
      <c r="J50" s="72">
        <f t="shared" si="10"/>
        <v>521</v>
      </c>
      <c r="K50" s="72">
        <f t="shared" si="0"/>
        <v>4019</v>
      </c>
      <c r="L50" s="72">
        <f t="shared" si="1"/>
        <v>2474</v>
      </c>
      <c r="M50" s="72">
        <f t="shared" si="2"/>
        <v>6493</v>
      </c>
    </row>
    <row r="54" spans="1:13" ht="27.75">
      <c r="A54" s="180" t="s">
        <v>291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</row>
    <row r="55" spans="1:13" ht="27.75">
      <c r="A55" s="224" t="s">
        <v>210</v>
      </c>
      <c r="B55" s="219" t="s">
        <v>290</v>
      </c>
      <c r="C55" s="206" t="s">
        <v>126</v>
      </c>
      <c r="D55" s="207"/>
      <c r="E55" s="207"/>
      <c r="F55" s="208"/>
      <c r="G55" s="211" t="s">
        <v>127</v>
      </c>
      <c r="H55" s="212"/>
      <c r="I55" s="212"/>
      <c r="J55" s="213"/>
      <c r="K55" s="227" t="s">
        <v>147</v>
      </c>
      <c r="L55" s="228"/>
      <c r="M55" s="229"/>
    </row>
    <row r="56" spans="1:13" ht="27.75">
      <c r="A56" s="225"/>
      <c r="B56" s="220"/>
      <c r="C56" s="206" t="s">
        <v>1</v>
      </c>
      <c r="D56" s="208"/>
      <c r="E56" s="206" t="s">
        <v>129</v>
      </c>
      <c r="F56" s="208"/>
      <c r="G56" s="206" t="s">
        <v>142</v>
      </c>
      <c r="H56" s="208"/>
      <c r="I56" s="206" t="s">
        <v>129</v>
      </c>
      <c r="J56" s="208"/>
      <c r="K56" s="230"/>
      <c r="L56" s="231"/>
      <c r="M56" s="232"/>
    </row>
    <row r="57" spans="1:13" ht="27.75">
      <c r="A57" s="226"/>
      <c r="B57" s="221"/>
      <c r="C57" s="45" t="s">
        <v>149</v>
      </c>
      <c r="D57" s="45" t="s">
        <v>150</v>
      </c>
      <c r="E57" s="45" t="s">
        <v>149</v>
      </c>
      <c r="F57" s="45" t="s">
        <v>150</v>
      </c>
      <c r="G57" s="45" t="s">
        <v>149</v>
      </c>
      <c r="H57" s="45" t="s">
        <v>150</v>
      </c>
      <c r="I57" s="45" t="s">
        <v>149</v>
      </c>
      <c r="J57" s="45" t="s">
        <v>150</v>
      </c>
      <c r="K57" s="45" t="s">
        <v>149</v>
      </c>
      <c r="L57" s="45" t="s">
        <v>150</v>
      </c>
      <c r="M57" s="45" t="s">
        <v>24</v>
      </c>
    </row>
    <row r="58" spans="1:13" ht="27.75">
      <c r="A58" s="214" t="s">
        <v>289</v>
      </c>
      <c r="B58" s="56" t="s">
        <v>288</v>
      </c>
      <c r="C58" s="42">
        <v>24</v>
      </c>
      <c r="D58" s="42">
        <v>5</v>
      </c>
      <c r="E58" s="42">
        <v>11</v>
      </c>
      <c r="F58" s="42">
        <v>4</v>
      </c>
      <c r="G58" s="42">
        <v>9</v>
      </c>
      <c r="H58" s="42">
        <v>6</v>
      </c>
      <c r="I58" s="42">
        <v>6</v>
      </c>
      <c r="J58" s="42">
        <v>5</v>
      </c>
      <c r="K58" s="45">
        <f aca="true" t="shared" si="11" ref="K58:K102">I58+G58+E58+C58</f>
        <v>50</v>
      </c>
      <c r="L58" s="45">
        <f aca="true" t="shared" si="12" ref="L58:L102">J58+H58+F58+D58</f>
        <v>20</v>
      </c>
      <c r="M58" s="45">
        <f aca="true" t="shared" si="13" ref="M58:M102">SUM(K58:L58)</f>
        <v>70</v>
      </c>
    </row>
    <row r="59" spans="1:13" ht="27.75">
      <c r="A59" s="215"/>
      <c r="B59" s="56" t="s">
        <v>134</v>
      </c>
      <c r="C59" s="42">
        <v>11</v>
      </c>
      <c r="D59" s="42">
        <v>1</v>
      </c>
      <c r="E59" s="42">
        <v>3</v>
      </c>
      <c r="F59" s="42">
        <v>1</v>
      </c>
      <c r="G59" s="42">
        <v>6</v>
      </c>
      <c r="H59" s="42">
        <v>0</v>
      </c>
      <c r="I59" s="42">
        <v>4</v>
      </c>
      <c r="J59" s="42">
        <v>0</v>
      </c>
      <c r="K59" s="45">
        <f t="shared" si="11"/>
        <v>24</v>
      </c>
      <c r="L59" s="45">
        <f t="shared" si="12"/>
        <v>2</v>
      </c>
      <c r="M59" s="45">
        <f t="shared" si="13"/>
        <v>26</v>
      </c>
    </row>
    <row r="60" spans="1:13" ht="27.75">
      <c r="A60" s="215"/>
      <c r="B60" s="56" t="s">
        <v>135</v>
      </c>
      <c r="C60" s="42">
        <v>1</v>
      </c>
      <c r="D60" s="42">
        <v>0</v>
      </c>
      <c r="E60" s="42">
        <v>0</v>
      </c>
      <c r="F60" s="42">
        <v>2</v>
      </c>
      <c r="G60" s="42">
        <v>0</v>
      </c>
      <c r="H60" s="42">
        <v>0</v>
      </c>
      <c r="I60" s="42">
        <v>0</v>
      </c>
      <c r="J60" s="42">
        <v>0</v>
      </c>
      <c r="K60" s="45">
        <f t="shared" si="11"/>
        <v>1</v>
      </c>
      <c r="L60" s="45">
        <f t="shared" si="12"/>
        <v>2</v>
      </c>
      <c r="M60" s="45">
        <f t="shared" si="13"/>
        <v>3</v>
      </c>
    </row>
    <row r="61" spans="1:13" ht="27.75">
      <c r="A61" s="215"/>
      <c r="B61" s="56" t="s">
        <v>136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5">
        <f t="shared" si="11"/>
        <v>0</v>
      </c>
      <c r="L61" s="45">
        <f t="shared" si="12"/>
        <v>0</v>
      </c>
      <c r="M61" s="45">
        <f t="shared" si="13"/>
        <v>0</v>
      </c>
    </row>
    <row r="62" spans="1:13" ht="27.75">
      <c r="A62" s="215"/>
      <c r="B62" s="56" t="s">
        <v>211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5">
        <f t="shared" si="11"/>
        <v>0</v>
      </c>
      <c r="L62" s="45">
        <f t="shared" si="12"/>
        <v>0</v>
      </c>
      <c r="M62" s="45">
        <f t="shared" si="13"/>
        <v>0</v>
      </c>
    </row>
    <row r="63" spans="1:13" ht="27.75">
      <c r="A63" s="215"/>
      <c r="B63" s="56" t="s">
        <v>132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5">
        <f t="shared" si="11"/>
        <v>0</v>
      </c>
      <c r="L63" s="45">
        <f t="shared" si="12"/>
        <v>0</v>
      </c>
      <c r="M63" s="45">
        <f t="shared" si="13"/>
        <v>0</v>
      </c>
    </row>
    <row r="64" spans="1:13" ht="27.75">
      <c r="A64" s="216"/>
      <c r="B64" s="60" t="s">
        <v>332</v>
      </c>
      <c r="C64" s="45">
        <v>36</v>
      </c>
      <c r="D64" s="45">
        <v>6</v>
      </c>
      <c r="E64" s="45">
        <v>14</v>
      </c>
      <c r="F64" s="45">
        <v>7</v>
      </c>
      <c r="G64" s="45">
        <v>15</v>
      </c>
      <c r="H64" s="45">
        <v>6</v>
      </c>
      <c r="I64" s="45">
        <v>10</v>
      </c>
      <c r="J64" s="45">
        <v>5</v>
      </c>
      <c r="K64" s="45">
        <f t="shared" si="11"/>
        <v>75</v>
      </c>
      <c r="L64" s="45">
        <f t="shared" si="12"/>
        <v>24</v>
      </c>
      <c r="M64" s="45">
        <f t="shared" si="13"/>
        <v>99</v>
      </c>
    </row>
    <row r="65" spans="1:13" ht="27.75">
      <c r="A65" s="214" t="s">
        <v>287</v>
      </c>
      <c r="B65" s="61" t="s">
        <v>321</v>
      </c>
      <c r="C65" s="42">
        <v>25</v>
      </c>
      <c r="D65" s="42">
        <v>14</v>
      </c>
      <c r="E65" s="42">
        <v>8</v>
      </c>
      <c r="F65" s="42">
        <v>2</v>
      </c>
      <c r="G65" s="42">
        <v>11</v>
      </c>
      <c r="H65" s="42">
        <v>3</v>
      </c>
      <c r="I65" s="42">
        <v>9</v>
      </c>
      <c r="J65" s="42">
        <v>1</v>
      </c>
      <c r="K65" s="45">
        <f t="shared" si="11"/>
        <v>53</v>
      </c>
      <c r="L65" s="45">
        <f t="shared" si="12"/>
        <v>20</v>
      </c>
      <c r="M65" s="45">
        <f t="shared" si="13"/>
        <v>73</v>
      </c>
    </row>
    <row r="66" spans="1:13" ht="27.75">
      <c r="A66" s="215"/>
      <c r="B66" s="56" t="s">
        <v>322</v>
      </c>
      <c r="C66" s="42">
        <v>0</v>
      </c>
      <c r="D66" s="42">
        <v>15</v>
      </c>
      <c r="E66" s="42">
        <v>0</v>
      </c>
      <c r="F66" s="42">
        <v>6</v>
      </c>
      <c r="G66" s="42">
        <v>0</v>
      </c>
      <c r="H66" s="42">
        <v>15</v>
      </c>
      <c r="I66" s="42">
        <v>0</v>
      </c>
      <c r="J66" s="42">
        <v>7</v>
      </c>
      <c r="K66" s="45">
        <f t="shared" si="11"/>
        <v>0</v>
      </c>
      <c r="L66" s="45">
        <f t="shared" si="12"/>
        <v>43</v>
      </c>
      <c r="M66" s="45">
        <f t="shared" si="13"/>
        <v>43</v>
      </c>
    </row>
    <row r="67" spans="1:13" ht="27.75">
      <c r="A67" s="216"/>
      <c r="B67" s="60" t="s">
        <v>331</v>
      </c>
      <c r="C67" s="45">
        <v>25</v>
      </c>
      <c r="D67" s="45">
        <v>29</v>
      </c>
      <c r="E67" s="45">
        <v>8</v>
      </c>
      <c r="F67" s="45">
        <v>8</v>
      </c>
      <c r="G67" s="45">
        <v>11</v>
      </c>
      <c r="H67" s="45">
        <v>18</v>
      </c>
      <c r="I67" s="45">
        <v>9</v>
      </c>
      <c r="J67" s="45">
        <v>8</v>
      </c>
      <c r="K67" s="45">
        <f t="shared" si="11"/>
        <v>53</v>
      </c>
      <c r="L67" s="45">
        <f t="shared" si="12"/>
        <v>63</v>
      </c>
      <c r="M67" s="45">
        <f t="shared" si="13"/>
        <v>116</v>
      </c>
    </row>
    <row r="68" spans="1:13" ht="27.75">
      <c r="A68" s="214" t="s">
        <v>286</v>
      </c>
      <c r="B68" s="61" t="s">
        <v>285</v>
      </c>
      <c r="C68" s="42">
        <v>1</v>
      </c>
      <c r="D68" s="42">
        <v>1</v>
      </c>
      <c r="E68" s="42">
        <v>2</v>
      </c>
      <c r="F68" s="42">
        <v>0</v>
      </c>
      <c r="G68" s="42">
        <v>3</v>
      </c>
      <c r="H68" s="42">
        <v>0</v>
      </c>
      <c r="I68" s="42">
        <v>0</v>
      </c>
      <c r="J68" s="42">
        <v>0</v>
      </c>
      <c r="K68" s="45">
        <f t="shared" si="11"/>
        <v>6</v>
      </c>
      <c r="L68" s="45">
        <f t="shared" si="12"/>
        <v>1</v>
      </c>
      <c r="M68" s="45">
        <f t="shared" si="13"/>
        <v>7</v>
      </c>
    </row>
    <row r="69" spans="1:13" ht="27.75">
      <c r="A69" s="215"/>
      <c r="B69" s="61" t="s">
        <v>141</v>
      </c>
      <c r="C69" s="42">
        <v>1</v>
      </c>
      <c r="D69" s="42">
        <v>0</v>
      </c>
      <c r="E69" s="42">
        <v>0</v>
      </c>
      <c r="F69" s="42">
        <v>0</v>
      </c>
      <c r="G69" s="42">
        <v>1</v>
      </c>
      <c r="H69" s="42">
        <v>0</v>
      </c>
      <c r="I69" s="42">
        <v>0</v>
      </c>
      <c r="J69" s="42">
        <v>0</v>
      </c>
      <c r="K69" s="45">
        <f t="shared" si="11"/>
        <v>2</v>
      </c>
      <c r="L69" s="45">
        <f t="shared" si="12"/>
        <v>0</v>
      </c>
      <c r="M69" s="45">
        <f t="shared" si="13"/>
        <v>2</v>
      </c>
    </row>
    <row r="70" spans="1:13" ht="27.75">
      <c r="A70" s="215"/>
      <c r="B70" s="56" t="s">
        <v>169</v>
      </c>
      <c r="C70" s="42">
        <v>10</v>
      </c>
      <c r="D70" s="42">
        <v>0</v>
      </c>
      <c r="E70" s="42">
        <v>4</v>
      </c>
      <c r="F70" s="42">
        <v>0</v>
      </c>
      <c r="G70" s="42">
        <v>8</v>
      </c>
      <c r="H70" s="42">
        <v>3</v>
      </c>
      <c r="I70" s="42">
        <v>6</v>
      </c>
      <c r="J70" s="42">
        <v>0</v>
      </c>
      <c r="K70" s="45">
        <f t="shared" si="11"/>
        <v>28</v>
      </c>
      <c r="L70" s="45">
        <f t="shared" si="12"/>
        <v>3</v>
      </c>
      <c r="M70" s="45">
        <f t="shared" si="13"/>
        <v>31</v>
      </c>
    </row>
    <row r="71" spans="1:13" ht="27.75">
      <c r="A71" s="215"/>
      <c r="B71" s="56" t="s">
        <v>139</v>
      </c>
      <c r="C71" s="42">
        <v>1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5">
        <f t="shared" si="11"/>
        <v>1</v>
      </c>
      <c r="L71" s="45">
        <f t="shared" si="12"/>
        <v>0</v>
      </c>
      <c r="M71" s="45">
        <f t="shared" si="13"/>
        <v>1</v>
      </c>
    </row>
    <row r="72" spans="1:13" ht="27.75">
      <c r="A72" s="215"/>
      <c r="B72" s="56" t="s">
        <v>154</v>
      </c>
      <c r="C72" s="42">
        <v>1</v>
      </c>
      <c r="D72" s="42">
        <v>0</v>
      </c>
      <c r="E72" s="42">
        <v>1</v>
      </c>
      <c r="F72" s="42">
        <v>0</v>
      </c>
      <c r="G72" s="42">
        <v>1</v>
      </c>
      <c r="H72" s="42">
        <v>0</v>
      </c>
      <c r="I72" s="42">
        <v>0</v>
      </c>
      <c r="J72" s="42">
        <v>0</v>
      </c>
      <c r="K72" s="45">
        <f t="shared" si="11"/>
        <v>3</v>
      </c>
      <c r="L72" s="45">
        <f t="shared" si="12"/>
        <v>0</v>
      </c>
      <c r="M72" s="45">
        <f t="shared" si="13"/>
        <v>3</v>
      </c>
    </row>
    <row r="73" spans="1:13" ht="27.75">
      <c r="A73" s="215"/>
      <c r="B73" s="56" t="s">
        <v>212</v>
      </c>
      <c r="C73" s="42">
        <v>3</v>
      </c>
      <c r="D73" s="42">
        <v>0</v>
      </c>
      <c r="E73" s="42">
        <v>1</v>
      </c>
      <c r="F73" s="42">
        <v>0</v>
      </c>
      <c r="G73" s="42">
        <v>2</v>
      </c>
      <c r="H73" s="42">
        <v>0</v>
      </c>
      <c r="I73" s="42">
        <v>1</v>
      </c>
      <c r="J73" s="42">
        <v>0</v>
      </c>
      <c r="K73" s="45">
        <f t="shared" si="11"/>
        <v>7</v>
      </c>
      <c r="L73" s="45">
        <f t="shared" si="12"/>
        <v>0</v>
      </c>
      <c r="M73" s="45">
        <f t="shared" si="13"/>
        <v>7</v>
      </c>
    </row>
    <row r="74" spans="1:13" ht="27.75">
      <c r="A74" s="215"/>
      <c r="B74" s="56" t="s">
        <v>160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5">
        <f t="shared" si="11"/>
        <v>0</v>
      </c>
      <c r="L74" s="45">
        <f t="shared" si="12"/>
        <v>0</v>
      </c>
      <c r="M74" s="45">
        <f t="shared" si="13"/>
        <v>0</v>
      </c>
    </row>
    <row r="75" spans="1:13" ht="27.75">
      <c r="A75" s="216"/>
      <c r="B75" s="59" t="s">
        <v>330</v>
      </c>
      <c r="C75" s="45">
        <v>17</v>
      </c>
      <c r="D75" s="45">
        <v>1</v>
      </c>
      <c r="E75" s="45">
        <v>8</v>
      </c>
      <c r="F75" s="45">
        <v>0</v>
      </c>
      <c r="G75" s="45">
        <v>15</v>
      </c>
      <c r="H75" s="45">
        <v>3</v>
      </c>
      <c r="I75" s="45">
        <v>7</v>
      </c>
      <c r="J75" s="45">
        <v>0</v>
      </c>
      <c r="K75" s="45">
        <f t="shared" si="11"/>
        <v>47</v>
      </c>
      <c r="L75" s="45">
        <f t="shared" si="12"/>
        <v>4</v>
      </c>
      <c r="M75" s="45">
        <f t="shared" si="13"/>
        <v>51</v>
      </c>
    </row>
    <row r="76" spans="1:13" ht="27.75">
      <c r="A76" s="214" t="s">
        <v>284</v>
      </c>
      <c r="B76" s="61" t="s">
        <v>270</v>
      </c>
      <c r="C76" s="42">
        <v>34</v>
      </c>
      <c r="D76" s="42">
        <v>14</v>
      </c>
      <c r="E76" s="42">
        <v>13</v>
      </c>
      <c r="F76" s="42">
        <v>7</v>
      </c>
      <c r="G76" s="42">
        <v>17</v>
      </c>
      <c r="H76" s="42">
        <v>12</v>
      </c>
      <c r="I76" s="42">
        <v>15</v>
      </c>
      <c r="J76" s="42">
        <v>5</v>
      </c>
      <c r="K76" s="45">
        <f t="shared" si="11"/>
        <v>79</v>
      </c>
      <c r="L76" s="45">
        <f t="shared" si="12"/>
        <v>38</v>
      </c>
      <c r="M76" s="45">
        <f t="shared" si="13"/>
        <v>117</v>
      </c>
    </row>
    <row r="77" spans="1:13" ht="27.75">
      <c r="A77" s="215"/>
      <c r="B77" s="56" t="s">
        <v>213</v>
      </c>
      <c r="C77" s="42">
        <v>20</v>
      </c>
      <c r="D77" s="42">
        <v>3</v>
      </c>
      <c r="E77" s="42">
        <v>5</v>
      </c>
      <c r="F77" s="42">
        <v>3</v>
      </c>
      <c r="G77" s="42">
        <v>15</v>
      </c>
      <c r="H77" s="42">
        <v>7</v>
      </c>
      <c r="I77" s="42">
        <v>12</v>
      </c>
      <c r="J77" s="42">
        <v>0</v>
      </c>
      <c r="K77" s="45">
        <f t="shared" si="11"/>
        <v>52</v>
      </c>
      <c r="L77" s="45">
        <f t="shared" si="12"/>
        <v>13</v>
      </c>
      <c r="M77" s="45">
        <f t="shared" si="13"/>
        <v>65</v>
      </c>
    </row>
    <row r="78" spans="1:13" ht="27.75">
      <c r="A78" s="215"/>
      <c r="B78" s="56" t="s">
        <v>214</v>
      </c>
      <c r="C78" s="42">
        <v>12</v>
      </c>
      <c r="D78" s="42">
        <v>1</v>
      </c>
      <c r="E78" s="42">
        <v>7</v>
      </c>
      <c r="F78" s="42">
        <v>2</v>
      </c>
      <c r="G78" s="42">
        <v>9</v>
      </c>
      <c r="H78" s="42">
        <v>3</v>
      </c>
      <c r="I78" s="42">
        <v>8</v>
      </c>
      <c r="J78" s="42">
        <v>0</v>
      </c>
      <c r="K78" s="45">
        <f t="shared" si="11"/>
        <v>36</v>
      </c>
      <c r="L78" s="45">
        <f t="shared" si="12"/>
        <v>6</v>
      </c>
      <c r="M78" s="45">
        <f t="shared" si="13"/>
        <v>42</v>
      </c>
    </row>
    <row r="79" spans="1:13" ht="27.75">
      <c r="A79" s="215"/>
      <c r="B79" s="56" t="s">
        <v>137</v>
      </c>
      <c r="C79" s="42">
        <v>0</v>
      </c>
      <c r="D79" s="42">
        <v>1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5">
        <f t="shared" si="11"/>
        <v>0</v>
      </c>
      <c r="L79" s="45">
        <f t="shared" si="12"/>
        <v>1</v>
      </c>
      <c r="M79" s="45">
        <f t="shared" si="13"/>
        <v>1</v>
      </c>
    </row>
    <row r="80" spans="1:13" ht="27.75">
      <c r="A80" s="215"/>
      <c r="B80" s="56" t="s">
        <v>138</v>
      </c>
      <c r="C80" s="42">
        <v>4</v>
      </c>
      <c r="D80" s="42">
        <v>1</v>
      </c>
      <c r="E80" s="42">
        <v>0</v>
      </c>
      <c r="F80" s="42">
        <v>2</v>
      </c>
      <c r="G80" s="42">
        <v>2</v>
      </c>
      <c r="H80" s="42">
        <v>1</v>
      </c>
      <c r="I80" s="42">
        <v>0</v>
      </c>
      <c r="J80" s="42">
        <v>1</v>
      </c>
      <c r="K80" s="45">
        <f t="shared" si="11"/>
        <v>6</v>
      </c>
      <c r="L80" s="45">
        <f t="shared" si="12"/>
        <v>5</v>
      </c>
      <c r="M80" s="45">
        <f t="shared" si="13"/>
        <v>11</v>
      </c>
    </row>
    <row r="81" spans="1:13" ht="27.75">
      <c r="A81" s="216"/>
      <c r="B81" s="60" t="s">
        <v>329</v>
      </c>
      <c r="C81" s="45">
        <f aca="true" t="shared" si="14" ref="C81:J81">SUM(C76:C80)</f>
        <v>70</v>
      </c>
      <c r="D81" s="45">
        <f t="shared" si="14"/>
        <v>20</v>
      </c>
      <c r="E81" s="45">
        <f t="shared" si="14"/>
        <v>25</v>
      </c>
      <c r="F81" s="45">
        <f t="shared" si="14"/>
        <v>14</v>
      </c>
      <c r="G81" s="45">
        <f t="shared" si="14"/>
        <v>43</v>
      </c>
      <c r="H81" s="45">
        <f t="shared" si="14"/>
        <v>23</v>
      </c>
      <c r="I81" s="45">
        <f t="shared" si="14"/>
        <v>35</v>
      </c>
      <c r="J81" s="45">
        <f t="shared" si="14"/>
        <v>6</v>
      </c>
      <c r="K81" s="45">
        <f t="shared" si="11"/>
        <v>173</v>
      </c>
      <c r="L81" s="45">
        <f t="shared" si="12"/>
        <v>63</v>
      </c>
      <c r="M81" s="45">
        <f t="shared" si="13"/>
        <v>236</v>
      </c>
    </row>
    <row r="82" spans="1:13" ht="27.75">
      <c r="A82" s="214" t="s">
        <v>283</v>
      </c>
      <c r="B82" s="56" t="s">
        <v>271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5">
        <f t="shared" si="11"/>
        <v>0</v>
      </c>
      <c r="L82" s="45">
        <f t="shared" si="12"/>
        <v>0</v>
      </c>
      <c r="M82" s="45">
        <f t="shared" si="13"/>
        <v>0</v>
      </c>
    </row>
    <row r="83" spans="1:13" ht="27.75">
      <c r="A83" s="215"/>
      <c r="B83" s="56" t="s">
        <v>215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5">
        <f t="shared" si="11"/>
        <v>0</v>
      </c>
      <c r="L83" s="45">
        <f t="shared" si="12"/>
        <v>0</v>
      </c>
      <c r="M83" s="45">
        <f t="shared" si="13"/>
        <v>0</v>
      </c>
    </row>
    <row r="84" spans="1:13" ht="27.75">
      <c r="A84" s="215"/>
      <c r="B84" s="56" t="s">
        <v>216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5">
        <f t="shared" si="11"/>
        <v>0</v>
      </c>
      <c r="L84" s="45">
        <f t="shared" si="12"/>
        <v>0</v>
      </c>
      <c r="M84" s="45">
        <f t="shared" si="13"/>
        <v>0</v>
      </c>
    </row>
    <row r="85" spans="1:13" ht="27.75">
      <c r="A85" s="215"/>
      <c r="B85" s="56" t="s">
        <v>217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1</v>
      </c>
      <c r="I85" s="42">
        <v>0</v>
      </c>
      <c r="J85" s="42">
        <v>0</v>
      </c>
      <c r="K85" s="45">
        <f t="shared" si="11"/>
        <v>0</v>
      </c>
      <c r="L85" s="45">
        <f t="shared" si="12"/>
        <v>1</v>
      </c>
      <c r="M85" s="45">
        <f t="shared" si="13"/>
        <v>1</v>
      </c>
    </row>
    <row r="86" spans="1:13" ht="27.75">
      <c r="A86" s="215"/>
      <c r="B86" s="56" t="s">
        <v>140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5">
        <f t="shared" si="11"/>
        <v>0</v>
      </c>
      <c r="L86" s="45">
        <f t="shared" si="12"/>
        <v>0</v>
      </c>
      <c r="M86" s="45">
        <f t="shared" si="13"/>
        <v>0</v>
      </c>
    </row>
    <row r="87" spans="1:13" ht="27.75">
      <c r="A87" s="216"/>
      <c r="B87" s="59" t="s">
        <v>328</v>
      </c>
      <c r="C87" s="45">
        <f aca="true" t="shared" si="15" ref="C87:J87">SUM(C82:C86)</f>
        <v>0</v>
      </c>
      <c r="D87" s="45">
        <f t="shared" si="15"/>
        <v>0</v>
      </c>
      <c r="E87" s="45">
        <f t="shared" si="15"/>
        <v>0</v>
      </c>
      <c r="F87" s="45">
        <f t="shared" si="15"/>
        <v>0</v>
      </c>
      <c r="G87" s="45">
        <f t="shared" si="15"/>
        <v>0</v>
      </c>
      <c r="H87" s="45">
        <f t="shared" si="15"/>
        <v>1</v>
      </c>
      <c r="I87" s="45">
        <f t="shared" si="15"/>
        <v>0</v>
      </c>
      <c r="J87" s="45">
        <f t="shared" si="15"/>
        <v>0</v>
      </c>
      <c r="K87" s="45">
        <f t="shared" si="11"/>
        <v>0</v>
      </c>
      <c r="L87" s="45">
        <f t="shared" si="12"/>
        <v>1</v>
      </c>
      <c r="M87" s="45">
        <f t="shared" si="13"/>
        <v>1</v>
      </c>
    </row>
    <row r="88" spans="1:13" ht="27.75">
      <c r="A88" s="214" t="s">
        <v>282</v>
      </c>
      <c r="B88" s="48" t="s">
        <v>271</v>
      </c>
      <c r="C88" s="42">
        <v>25</v>
      </c>
      <c r="D88" s="42">
        <v>14</v>
      </c>
      <c r="E88" s="42">
        <v>50</v>
      </c>
      <c r="F88" s="42">
        <v>42</v>
      </c>
      <c r="G88" s="42">
        <v>0</v>
      </c>
      <c r="H88" s="42">
        <v>0</v>
      </c>
      <c r="I88" s="42">
        <v>0</v>
      </c>
      <c r="J88" s="42">
        <v>0</v>
      </c>
      <c r="K88" s="45">
        <f t="shared" si="11"/>
        <v>75</v>
      </c>
      <c r="L88" s="45">
        <f t="shared" si="12"/>
        <v>56</v>
      </c>
      <c r="M88" s="45">
        <f t="shared" si="13"/>
        <v>131</v>
      </c>
    </row>
    <row r="89" spans="1:13" ht="27.75">
      <c r="A89" s="215"/>
      <c r="B89" s="48" t="s">
        <v>218</v>
      </c>
      <c r="C89" s="42">
        <v>0</v>
      </c>
      <c r="D89" s="42">
        <v>0</v>
      </c>
      <c r="E89" s="42">
        <v>0</v>
      </c>
      <c r="F89" s="42">
        <v>0</v>
      </c>
      <c r="G89" s="42">
        <v>10</v>
      </c>
      <c r="H89" s="42">
        <v>2</v>
      </c>
      <c r="I89" s="42">
        <v>12</v>
      </c>
      <c r="J89" s="42">
        <v>10</v>
      </c>
      <c r="K89" s="45">
        <f t="shared" si="11"/>
        <v>22</v>
      </c>
      <c r="L89" s="45">
        <f t="shared" si="12"/>
        <v>12</v>
      </c>
      <c r="M89" s="45">
        <f t="shared" si="13"/>
        <v>34</v>
      </c>
    </row>
    <row r="90" spans="1:13" ht="27.75">
      <c r="A90" s="215"/>
      <c r="B90" s="48" t="s">
        <v>219</v>
      </c>
      <c r="C90" s="42">
        <v>0</v>
      </c>
      <c r="D90" s="42">
        <v>0</v>
      </c>
      <c r="E90" s="42">
        <v>0</v>
      </c>
      <c r="F90" s="42">
        <v>0</v>
      </c>
      <c r="G90" s="42">
        <v>16</v>
      </c>
      <c r="H90" s="42">
        <v>18</v>
      </c>
      <c r="I90" s="42">
        <v>46</v>
      </c>
      <c r="J90" s="42">
        <v>36</v>
      </c>
      <c r="K90" s="45">
        <f t="shared" si="11"/>
        <v>62</v>
      </c>
      <c r="L90" s="45">
        <f t="shared" si="12"/>
        <v>54</v>
      </c>
      <c r="M90" s="45">
        <f t="shared" si="13"/>
        <v>116</v>
      </c>
    </row>
    <row r="91" spans="1:13" ht="27.75">
      <c r="A91" s="215"/>
      <c r="B91" s="48" t="s">
        <v>220</v>
      </c>
      <c r="C91" s="42">
        <v>0</v>
      </c>
      <c r="D91" s="42">
        <v>0</v>
      </c>
      <c r="E91" s="42">
        <v>0</v>
      </c>
      <c r="F91" s="42">
        <v>0</v>
      </c>
      <c r="G91" s="42">
        <v>32</v>
      </c>
      <c r="H91" s="42">
        <v>25</v>
      </c>
      <c r="I91" s="42">
        <v>0</v>
      </c>
      <c r="J91" s="42">
        <v>0</v>
      </c>
      <c r="K91" s="45">
        <f t="shared" si="11"/>
        <v>32</v>
      </c>
      <c r="L91" s="45">
        <f t="shared" si="12"/>
        <v>25</v>
      </c>
      <c r="M91" s="45">
        <f t="shared" si="13"/>
        <v>57</v>
      </c>
    </row>
    <row r="92" spans="1:13" ht="55.5">
      <c r="A92" s="216"/>
      <c r="B92" s="59" t="s">
        <v>327</v>
      </c>
      <c r="C92" s="45">
        <f aca="true" t="shared" si="16" ref="C92:J92">SUM(C88:C91)</f>
        <v>25</v>
      </c>
      <c r="D92" s="45">
        <f t="shared" si="16"/>
        <v>14</v>
      </c>
      <c r="E92" s="45">
        <f t="shared" si="16"/>
        <v>50</v>
      </c>
      <c r="F92" s="45">
        <f t="shared" si="16"/>
        <v>42</v>
      </c>
      <c r="G92" s="45">
        <f t="shared" si="16"/>
        <v>58</v>
      </c>
      <c r="H92" s="45">
        <f t="shared" si="16"/>
        <v>45</v>
      </c>
      <c r="I92" s="45">
        <f t="shared" si="16"/>
        <v>58</v>
      </c>
      <c r="J92" s="45">
        <f t="shared" si="16"/>
        <v>46</v>
      </c>
      <c r="K92" s="45">
        <f t="shared" si="11"/>
        <v>191</v>
      </c>
      <c r="L92" s="45">
        <f t="shared" si="12"/>
        <v>147</v>
      </c>
      <c r="M92" s="45">
        <f t="shared" si="13"/>
        <v>338</v>
      </c>
    </row>
    <row r="93" spans="1:13" ht="27.75">
      <c r="A93" s="214" t="s">
        <v>281</v>
      </c>
      <c r="B93" s="48" t="s">
        <v>271</v>
      </c>
      <c r="C93" s="42">
        <v>5</v>
      </c>
      <c r="D93" s="42">
        <v>4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5">
        <f t="shared" si="11"/>
        <v>6</v>
      </c>
      <c r="L93" s="45">
        <f t="shared" si="12"/>
        <v>4</v>
      </c>
      <c r="M93" s="45">
        <f t="shared" si="13"/>
        <v>10</v>
      </c>
    </row>
    <row r="94" spans="1:13" ht="27.75">
      <c r="A94" s="215"/>
      <c r="B94" s="48" t="s">
        <v>221</v>
      </c>
      <c r="C94" s="42">
        <v>0</v>
      </c>
      <c r="D94" s="42">
        <v>0</v>
      </c>
      <c r="E94" s="42">
        <v>0</v>
      </c>
      <c r="F94" s="42">
        <v>0</v>
      </c>
      <c r="G94" s="42">
        <v>10</v>
      </c>
      <c r="H94" s="42">
        <v>3</v>
      </c>
      <c r="I94" s="42">
        <v>12</v>
      </c>
      <c r="J94" s="42">
        <v>10</v>
      </c>
      <c r="K94" s="45">
        <f t="shared" si="11"/>
        <v>22</v>
      </c>
      <c r="L94" s="45">
        <f t="shared" si="12"/>
        <v>13</v>
      </c>
      <c r="M94" s="45">
        <f t="shared" si="13"/>
        <v>35</v>
      </c>
    </row>
    <row r="95" spans="1:13" ht="27.75">
      <c r="A95" s="215"/>
      <c r="B95" s="48" t="s">
        <v>219</v>
      </c>
      <c r="C95" s="42">
        <v>0</v>
      </c>
      <c r="D95" s="42">
        <v>0</v>
      </c>
      <c r="E95" s="42">
        <v>0</v>
      </c>
      <c r="F95" s="42">
        <v>0</v>
      </c>
      <c r="G95" s="42">
        <v>7</v>
      </c>
      <c r="H95" s="42">
        <v>6</v>
      </c>
      <c r="I95" s="42">
        <v>8</v>
      </c>
      <c r="J95" s="42">
        <v>5</v>
      </c>
      <c r="K95" s="45">
        <f t="shared" si="11"/>
        <v>15</v>
      </c>
      <c r="L95" s="45">
        <f t="shared" si="12"/>
        <v>11</v>
      </c>
      <c r="M95" s="45">
        <f t="shared" si="13"/>
        <v>26</v>
      </c>
    </row>
    <row r="96" spans="1:13" ht="55.5">
      <c r="A96" s="216"/>
      <c r="B96" s="59" t="s">
        <v>326</v>
      </c>
      <c r="C96" s="45">
        <f aca="true" t="shared" si="17" ref="C96:J96">SUM(C93:C95)</f>
        <v>5</v>
      </c>
      <c r="D96" s="45">
        <f t="shared" si="17"/>
        <v>4</v>
      </c>
      <c r="E96" s="45">
        <f t="shared" si="17"/>
        <v>1</v>
      </c>
      <c r="F96" s="45">
        <f t="shared" si="17"/>
        <v>0</v>
      </c>
      <c r="G96" s="45">
        <f t="shared" si="17"/>
        <v>17</v>
      </c>
      <c r="H96" s="45">
        <f t="shared" si="17"/>
        <v>9</v>
      </c>
      <c r="I96" s="45">
        <f t="shared" si="17"/>
        <v>20</v>
      </c>
      <c r="J96" s="45">
        <f t="shared" si="17"/>
        <v>15</v>
      </c>
      <c r="K96" s="45">
        <f t="shared" si="11"/>
        <v>43</v>
      </c>
      <c r="L96" s="45">
        <f t="shared" si="12"/>
        <v>28</v>
      </c>
      <c r="M96" s="45">
        <f t="shared" si="13"/>
        <v>71</v>
      </c>
    </row>
    <row r="97" spans="1:13" ht="27.75">
      <c r="A97" s="222" t="s">
        <v>323</v>
      </c>
      <c r="B97" s="223"/>
      <c r="C97" s="42">
        <v>5</v>
      </c>
      <c r="D97" s="42">
        <v>7</v>
      </c>
      <c r="E97" s="42">
        <v>7</v>
      </c>
      <c r="F97" s="42">
        <v>2</v>
      </c>
      <c r="G97" s="42">
        <v>12</v>
      </c>
      <c r="H97" s="42">
        <v>4</v>
      </c>
      <c r="I97" s="42">
        <v>8</v>
      </c>
      <c r="J97" s="42">
        <v>2</v>
      </c>
      <c r="K97" s="45">
        <f t="shared" si="11"/>
        <v>32</v>
      </c>
      <c r="L97" s="45">
        <f t="shared" si="12"/>
        <v>15</v>
      </c>
      <c r="M97" s="45">
        <f t="shared" si="13"/>
        <v>47</v>
      </c>
    </row>
    <row r="98" spans="1:13" ht="27.75">
      <c r="A98" s="222" t="s">
        <v>294</v>
      </c>
      <c r="B98" s="223"/>
      <c r="C98" s="42">
        <v>0</v>
      </c>
      <c r="D98" s="42">
        <v>0</v>
      </c>
      <c r="E98" s="42">
        <v>0</v>
      </c>
      <c r="F98" s="42">
        <v>0</v>
      </c>
      <c r="G98" s="42">
        <v>2</v>
      </c>
      <c r="H98" s="42">
        <v>1</v>
      </c>
      <c r="I98" s="42">
        <v>0</v>
      </c>
      <c r="J98" s="42">
        <v>0</v>
      </c>
      <c r="K98" s="45">
        <f t="shared" si="11"/>
        <v>2</v>
      </c>
      <c r="L98" s="45">
        <f t="shared" si="12"/>
        <v>1</v>
      </c>
      <c r="M98" s="45">
        <f t="shared" si="13"/>
        <v>3</v>
      </c>
    </row>
    <row r="99" spans="1:13" ht="27.75">
      <c r="A99" s="222" t="s">
        <v>280</v>
      </c>
      <c r="B99" s="223"/>
      <c r="C99" s="42">
        <v>0</v>
      </c>
      <c r="D99" s="42">
        <v>1</v>
      </c>
      <c r="E99" s="42">
        <v>0</v>
      </c>
      <c r="F99" s="42">
        <v>0</v>
      </c>
      <c r="G99" s="42">
        <v>3</v>
      </c>
      <c r="H99" s="42">
        <v>0</v>
      </c>
      <c r="I99" s="42">
        <v>0</v>
      </c>
      <c r="J99" s="42">
        <v>0</v>
      </c>
      <c r="K99" s="45">
        <f t="shared" si="11"/>
        <v>3</v>
      </c>
      <c r="L99" s="45">
        <f t="shared" si="12"/>
        <v>1</v>
      </c>
      <c r="M99" s="45">
        <f t="shared" si="13"/>
        <v>4</v>
      </c>
    </row>
    <row r="100" spans="1:13" ht="27.75">
      <c r="A100" s="233" t="s">
        <v>279</v>
      </c>
      <c r="B100" s="234"/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5">
        <f t="shared" si="11"/>
        <v>0</v>
      </c>
      <c r="L100" s="45">
        <f t="shared" si="12"/>
        <v>0</v>
      </c>
      <c r="M100" s="45">
        <f t="shared" si="13"/>
        <v>0</v>
      </c>
    </row>
    <row r="101" spans="1:13" ht="27.75">
      <c r="A101" s="222" t="s">
        <v>278</v>
      </c>
      <c r="B101" s="223"/>
      <c r="C101" s="42">
        <v>155</v>
      </c>
      <c r="D101" s="42">
        <v>135</v>
      </c>
      <c r="E101" s="42">
        <v>65</v>
      </c>
      <c r="F101" s="42">
        <v>45</v>
      </c>
      <c r="G101" s="42">
        <v>84</v>
      </c>
      <c r="H101" s="42">
        <v>89</v>
      </c>
      <c r="I101" s="42">
        <v>45</v>
      </c>
      <c r="J101" s="42">
        <v>67</v>
      </c>
      <c r="K101" s="45">
        <f t="shared" si="11"/>
        <v>349</v>
      </c>
      <c r="L101" s="45">
        <f t="shared" si="12"/>
        <v>336</v>
      </c>
      <c r="M101" s="45">
        <f t="shared" si="13"/>
        <v>685</v>
      </c>
    </row>
    <row r="102" spans="1:13" ht="27.75">
      <c r="A102" s="206" t="s">
        <v>222</v>
      </c>
      <c r="B102" s="208"/>
      <c r="C102" s="45">
        <f aca="true" t="shared" si="18" ref="C102:J102">C101+C100+C99+C98+C97+C96+C92+C87+C81+C75+C67+C64</f>
        <v>338</v>
      </c>
      <c r="D102" s="45">
        <f t="shared" si="18"/>
        <v>217</v>
      </c>
      <c r="E102" s="45">
        <f t="shared" si="18"/>
        <v>178</v>
      </c>
      <c r="F102" s="45">
        <f t="shared" si="18"/>
        <v>118</v>
      </c>
      <c r="G102" s="45">
        <f t="shared" si="18"/>
        <v>260</v>
      </c>
      <c r="H102" s="45">
        <f t="shared" si="18"/>
        <v>199</v>
      </c>
      <c r="I102" s="45">
        <f t="shared" si="18"/>
        <v>192</v>
      </c>
      <c r="J102" s="45">
        <f t="shared" si="18"/>
        <v>149</v>
      </c>
      <c r="K102" s="45">
        <f t="shared" si="11"/>
        <v>968</v>
      </c>
      <c r="L102" s="45">
        <f t="shared" si="12"/>
        <v>683</v>
      </c>
      <c r="M102" s="45">
        <f t="shared" si="13"/>
        <v>1651</v>
      </c>
    </row>
    <row r="105" ht="15"/>
  </sheetData>
  <sheetProtection/>
  <mergeCells count="46">
    <mergeCell ref="K55:M56"/>
    <mergeCell ref="A54:M54"/>
    <mergeCell ref="A99:B99"/>
    <mergeCell ref="A100:B100"/>
    <mergeCell ref="A102:B102"/>
    <mergeCell ref="A58:A64"/>
    <mergeCell ref="A65:A67"/>
    <mergeCell ref="A68:A75"/>
    <mergeCell ref="A76:A81"/>
    <mergeCell ref="A82:A87"/>
    <mergeCell ref="B55:B57"/>
    <mergeCell ref="A88:A92"/>
    <mergeCell ref="A93:A96"/>
    <mergeCell ref="A97:B97"/>
    <mergeCell ref="A98:B98"/>
    <mergeCell ref="A101:B101"/>
    <mergeCell ref="A55:A57"/>
    <mergeCell ref="A47:B47"/>
    <mergeCell ref="A3:A5"/>
    <mergeCell ref="A2:M2"/>
    <mergeCell ref="A6:A12"/>
    <mergeCell ref="A13:A15"/>
    <mergeCell ref="A16:A23"/>
    <mergeCell ref="A24:A29"/>
    <mergeCell ref="A30:A35"/>
    <mergeCell ref="A36:A40"/>
    <mergeCell ref="C56:D56"/>
    <mergeCell ref="E56:F56"/>
    <mergeCell ref="G56:H56"/>
    <mergeCell ref="I56:J56"/>
    <mergeCell ref="A41:A44"/>
    <mergeCell ref="A45:B45"/>
    <mergeCell ref="A46:B46"/>
    <mergeCell ref="A50:B50"/>
    <mergeCell ref="A49:B49"/>
    <mergeCell ref="A48:B48"/>
    <mergeCell ref="C55:F55"/>
    <mergeCell ref="K3:M4"/>
    <mergeCell ref="B3:B5"/>
    <mergeCell ref="C3:F3"/>
    <mergeCell ref="G3:J3"/>
    <mergeCell ref="C4:D4"/>
    <mergeCell ref="E4:F4"/>
    <mergeCell ref="G4:H4"/>
    <mergeCell ref="I4:J4"/>
    <mergeCell ref="G55:J5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2013-11-30T05:09:17Z</dcterms:modified>
  <cp:category/>
  <cp:version/>
  <cp:contentType/>
  <cp:contentStatus/>
</cp:coreProperties>
</file>